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serfiles03.corp.root.local\users\klopiccolo\Desktop\2020 Document Review\"/>
    </mc:Choice>
  </mc:AlternateContent>
  <bookViews>
    <workbookView xWindow="0" yWindow="0" windowWidth="28800" windowHeight="12435"/>
  </bookViews>
  <sheets>
    <sheet name="Primary Residence and 2nd Homes" sheetId="1" r:id="rId1"/>
    <sheet name="Investment Properties" sheetId="5" r:id="rId2"/>
  </sheets>
  <definedNames>
    <definedName name="_xlnm.Print_Area" localSheetId="1">'Investment Properties'!$B$1:$E$73</definedName>
    <definedName name="_xlnm.Print_Area" localSheetId="0">'Primary Residence and 2nd Homes'!$B$1:$E$77</definedName>
    <definedName name="Z_2D8072B3_6344_448C_82BD_D4E1CD7B4866_.wvu.PrintArea" localSheetId="1" hidden="1">'Investment Properties'!$B$1:$E$73</definedName>
    <definedName name="Z_2D8072B3_6344_448C_82BD_D4E1CD7B4866_.wvu.PrintArea" localSheetId="0" hidden="1">'Primary Residence and 2nd Homes'!$B$1:$E$77</definedName>
  </definedNames>
  <calcPr calcId="152511"/>
  <customWorkbookViews>
    <customWorkbookView name="Jessica Evans - Personal View" guid="{2D8072B3-6344-448C-82BD-D4E1CD7B4866}" mergeInterval="0" personalView="1" maximized="1" xWindow="18" yWindow="40" windowWidth="1654" windowHeight="776" activeSheetId="1" showFormulaBar="0"/>
  </customWorkbookViews>
</workbook>
</file>

<file path=xl/calcChain.xml><?xml version="1.0" encoding="utf-8"?>
<calcChain xmlns="http://schemas.openxmlformats.org/spreadsheetml/2006/main">
  <c r="D49" i="5" l="1"/>
  <c r="D53" i="1"/>
  <c r="D58" i="5" l="1"/>
  <c r="D55" i="5"/>
  <c r="D45" i="5"/>
  <c r="D42" i="5"/>
  <c r="D37" i="5"/>
  <c r="D22" i="5"/>
  <c r="D17" i="5"/>
  <c r="D19" i="5" s="1"/>
  <c r="D21" i="5" s="1"/>
  <c r="D23" i="5" l="1"/>
  <c r="D25" i="5" s="1"/>
  <c r="D59" i="5"/>
  <c r="D41" i="1"/>
  <c r="D26" i="5" l="1"/>
  <c r="D27" i="5" s="1"/>
  <c r="D38" i="5" s="1"/>
  <c r="D59" i="1"/>
  <c r="D62" i="1"/>
  <c r="D63" i="1" l="1"/>
  <c r="D16" i="1"/>
  <c r="D21" i="1" s="1"/>
  <c r="D26" i="1" l="1"/>
  <c r="D49" i="1" l="1"/>
  <c r="D46" i="1" l="1"/>
  <c r="D23" i="1" l="1"/>
  <c r="D25" i="1" s="1"/>
  <c r="D27" i="1" s="1"/>
  <c r="D29" i="1" s="1"/>
  <c r="D30" i="1" l="1"/>
  <c r="D31" i="1" s="1"/>
  <c r="D42" i="1" s="1"/>
</calcChain>
</file>

<file path=xl/sharedStrings.xml><?xml version="1.0" encoding="utf-8"?>
<sst xmlns="http://schemas.openxmlformats.org/spreadsheetml/2006/main" count="169" uniqueCount="88">
  <si>
    <t>Disbursement Date:</t>
  </si>
  <si>
    <t>Case Assignment Date:</t>
  </si>
  <si>
    <t>Previous Case Endorsement Date:</t>
  </si>
  <si>
    <t>Base Mortgage Amount:</t>
  </si>
  <si>
    <t>New Base Mortgage Amount:</t>
  </si>
  <si>
    <t>New UFMIP:</t>
  </si>
  <si>
    <r>
      <t xml:space="preserve">Outstanding Principal Balance </t>
    </r>
    <r>
      <rPr>
        <b/>
        <sz val="11"/>
        <color theme="1"/>
        <rFont val="Calibri"/>
        <family val="2"/>
        <scheme val="minor"/>
      </rPr>
      <t>without</t>
    </r>
    <r>
      <rPr>
        <sz val="11"/>
        <color theme="1"/>
        <rFont val="Calibri"/>
        <family val="2"/>
        <scheme val="minor"/>
      </rPr>
      <t xml:space="preserve"> Interest Charge:</t>
    </r>
  </si>
  <si>
    <t>Upfront MIP:</t>
  </si>
  <si>
    <t>Multiplied by the Upfront MIP Factor:</t>
  </si>
  <si>
    <t>Total Mortgage Amount:</t>
  </si>
  <si>
    <t>Step 1:  Base Mortgage Amount</t>
  </si>
  <si>
    <t>Step 2:  Add MIP</t>
  </si>
  <si>
    <t>Step 3:  Add UFMIP and Base Mortgage Amount to get the Total Loan Amount</t>
  </si>
  <si>
    <r>
      <t xml:space="preserve">Interest </t>
    </r>
    <r>
      <rPr>
        <b/>
        <sz val="11"/>
        <color theme="1"/>
        <rFont val="Calibri"/>
        <family val="2"/>
        <scheme val="minor"/>
      </rPr>
      <t>to</t>
    </r>
    <r>
      <rPr>
        <sz val="11"/>
        <color theme="1"/>
        <rFont val="Calibri"/>
        <family val="2"/>
        <scheme val="minor"/>
      </rPr>
      <t xml:space="preserve"> date per payoff:</t>
    </r>
  </si>
  <si>
    <t>Maximum Total Loan Amount Permitted</t>
  </si>
  <si>
    <r>
      <t>Minus MIP Refund from netting authorization</t>
    </r>
    <r>
      <rPr>
        <vertAlign val="superscript"/>
        <sz val="11"/>
        <color theme="1"/>
        <rFont val="Calibri"/>
        <family val="2"/>
        <scheme val="minor"/>
      </rPr>
      <t>[2]</t>
    </r>
    <r>
      <rPr>
        <sz val="11"/>
        <color theme="1"/>
        <rFont val="Calibri"/>
        <family val="2"/>
        <scheme val="minor"/>
      </rPr>
      <t>:</t>
    </r>
  </si>
  <si>
    <t>Borrower Name:</t>
  </si>
  <si>
    <t>Loan Number:</t>
  </si>
  <si>
    <t>Remaining term (in years) of current loan</t>
  </si>
  <si>
    <t>County Loan Limit</t>
  </si>
  <si>
    <t>i.</t>
  </si>
  <si>
    <t>ii.</t>
  </si>
  <si>
    <t xml:space="preserve"> *If this is less than the refund from the netting authorization, use this new amount as the refund.</t>
  </si>
  <si>
    <t xml:space="preserve">*If the new total loan amount exceeds the current county loan limit, then the new maximum loan amount cannot exceed the original principal balance </t>
  </si>
  <si>
    <t>C.  Determine Program Eligibility</t>
  </si>
  <si>
    <t>A.  Calculate Total Mortgage Amount</t>
  </si>
  <si>
    <t>B.  Determine Maximum Mortgage Amount</t>
  </si>
  <si>
    <r>
      <rPr>
        <b/>
        <sz val="11"/>
        <color theme="1"/>
        <rFont val="Calibri"/>
        <family val="2"/>
        <scheme val="minor"/>
      </rPr>
      <t>PLUS</t>
    </r>
    <r>
      <rPr>
        <sz val="11"/>
        <color theme="1"/>
        <rFont val="Calibri"/>
        <family val="2"/>
        <scheme val="minor"/>
      </rPr>
      <t xml:space="preserve"> 210 days = Earliest Case Number Assignment date</t>
    </r>
  </si>
  <si>
    <r>
      <t>PLUS</t>
    </r>
    <r>
      <rPr>
        <sz val="11"/>
        <color theme="1"/>
        <rFont val="Calibri"/>
        <family val="2"/>
        <scheme val="minor"/>
      </rPr>
      <t xml:space="preserve"> 12 years = Maximum term permitted (not to exceed 30)</t>
    </r>
  </si>
  <si>
    <t>OR</t>
  </si>
  <si>
    <t>New interest rate:</t>
  </si>
  <si>
    <t>Current interest rate:</t>
  </si>
  <si>
    <r>
      <t xml:space="preserve">Interest </t>
    </r>
    <r>
      <rPr>
        <b/>
        <sz val="11"/>
        <color theme="1"/>
        <rFont val="Calibri"/>
        <family val="2"/>
        <scheme val="minor"/>
      </rPr>
      <t>from</t>
    </r>
    <r>
      <rPr>
        <sz val="11"/>
        <color theme="1"/>
        <rFont val="Calibri"/>
        <family val="2"/>
        <scheme val="minor"/>
      </rPr>
      <t xml:space="preserve"> date per payoff</t>
    </r>
    <r>
      <rPr>
        <sz val="11"/>
        <color theme="1"/>
        <rFont val="Calibri"/>
        <family val="2"/>
        <scheme val="minor"/>
      </rPr>
      <t>:</t>
    </r>
  </si>
  <si>
    <r>
      <t>Calculated Outstanding Principal Balance</t>
    </r>
    <r>
      <rPr>
        <vertAlign val="superscript"/>
        <sz val="11"/>
        <color theme="1"/>
        <rFont val="Calibri"/>
        <family val="2"/>
        <scheme val="minor"/>
      </rPr>
      <t>[1]</t>
    </r>
    <r>
      <rPr>
        <sz val="11"/>
        <color theme="1"/>
        <rFont val="Calibri"/>
        <family val="2"/>
        <scheme val="minor"/>
      </rPr>
      <t>:</t>
    </r>
  </si>
  <si>
    <t>Term of New Loan (in years)</t>
  </si>
  <si>
    <t>D.  Determine Net Tangible Benefit</t>
  </si>
  <si>
    <t>New MIP rate:</t>
  </si>
  <si>
    <t>Current MIP rate:</t>
  </si>
  <si>
    <t>Current combined principal, interest, and MIP payment</t>
  </si>
  <si>
    <t>New combined principal, interest, and MIP payment</t>
  </si>
  <si>
    <t>New term (in years):</t>
  </si>
  <si>
    <r>
      <rPr>
        <vertAlign val="superscript"/>
        <sz val="9"/>
        <color theme="1"/>
        <rFont val="Calibri"/>
        <family val="2"/>
        <scheme val="minor"/>
      </rPr>
      <t>[2]</t>
    </r>
    <r>
      <rPr>
        <sz val="9"/>
        <color theme="1"/>
        <rFont val="Calibri"/>
        <family val="2"/>
        <scheme val="minor"/>
      </rPr>
      <t xml:space="preserve"> If the MIP credit issued on the Refinance Authorization screen exceeds the UFMIP required on the new loan, then the new UFMIP will be used as the credit to calculate the maximum loan amount.  The refund amount due the borrower will be refunded by HUD directly to the borrower.</t>
    </r>
  </si>
  <si>
    <t>Remaining amortization period (in years):</t>
  </si>
  <si>
    <t>Original Principal Balance of the Existing Lien (including UFMIP)</t>
  </si>
  <si>
    <t>Original Principal Balance of Loan Being Refinanced</t>
  </si>
  <si>
    <t xml:space="preserve">                                                                                          </t>
  </si>
  <si>
    <r>
      <t xml:space="preserve">4000.1 Streamline Refinance Worksheet
</t>
    </r>
    <r>
      <rPr>
        <b/>
        <sz val="12"/>
        <color theme="1"/>
        <rFont val="Calibri"/>
        <family val="2"/>
        <scheme val="minor"/>
      </rPr>
      <t>Primary Residences and HUD-Approved Second Homes</t>
    </r>
  </si>
  <si>
    <r>
      <t xml:space="preserve">4000.1 Streamline Refinance Worksheet
</t>
    </r>
    <r>
      <rPr>
        <b/>
        <sz val="12"/>
        <color theme="1"/>
        <rFont val="Calibri"/>
        <family val="2"/>
        <scheme val="minor"/>
      </rPr>
      <t>Investment Properties</t>
    </r>
  </si>
  <si>
    <r>
      <t>Outstanding Principal Balance of the Existing Lien</t>
    </r>
    <r>
      <rPr>
        <vertAlign val="superscript"/>
        <sz val="11"/>
        <color theme="1"/>
        <rFont val="Calibri"/>
        <family val="2"/>
        <scheme val="minor"/>
      </rPr>
      <t>[1]</t>
    </r>
    <r>
      <rPr>
        <sz val="11"/>
        <color theme="1"/>
        <rFont val="Calibri"/>
        <family val="2"/>
        <scheme val="minor"/>
      </rPr>
      <t>:</t>
    </r>
  </si>
  <si>
    <r>
      <t xml:space="preserve">Lesser of Current OPB </t>
    </r>
    <r>
      <rPr>
        <b/>
        <sz val="11"/>
        <color theme="1"/>
        <rFont val="Calibri"/>
        <family val="2"/>
        <scheme val="minor"/>
      </rPr>
      <t>or</t>
    </r>
    <r>
      <rPr>
        <sz val="11"/>
        <color theme="1"/>
        <rFont val="Calibri"/>
        <family val="2"/>
        <scheme val="minor"/>
      </rPr>
      <t xml:space="preserve"> the Original OPB of existing lien:</t>
    </r>
  </si>
  <si>
    <r>
      <t>[1]</t>
    </r>
    <r>
      <rPr>
        <sz val="9"/>
        <color theme="1"/>
        <rFont val="Calibri"/>
        <family val="2"/>
        <scheme val="minor"/>
      </rPr>
      <t xml:space="preserve"> As of the month prior to disbursement.  Does not include interest due or MIP due - these may not be included on an investment property.</t>
    </r>
  </si>
  <si>
    <t>Original Principal Balance of the Existing Lien (including UFMIP):</t>
  </si>
  <si>
    <r>
      <t xml:space="preserve">Lesser of Calculated OPB </t>
    </r>
    <r>
      <rPr>
        <b/>
        <sz val="11"/>
        <color theme="1"/>
        <rFont val="Calibri"/>
        <family val="2"/>
        <scheme val="minor"/>
      </rPr>
      <t>or</t>
    </r>
    <r>
      <rPr>
        <sz val="11"/>
        <color theme="1"/>
        <rFont val="Calibri"/>
        <family val="2"/>
        <scheme val="minor"/>
      </rPr>
      <t xml:space="preserve"> the Original OPB of existing lien:</t>
    </r>
  </si>
  <si>
    <t>Date first payment made on the current loan</t>
  </si>
  <si>
    <t>Number of consecutive months payments made</t>
  </si>
  <si>
    <t>Date next payment due on the current loan</t>
  </si>
  <si>
    <t>Closing date of current loan</t>
  </si>
  <si>
    <t>*Borrower must have made at least 6 consecutive monthly payments on the initial mortgage, beginning with the payment made on the first payment due date.
*If the borrower assumed the mortgage that is being refinanced, six payments must have been made since the date of the assumption on the date the case number was assigned.</t>
  </si>
  <si>
    <r>
      <rPr>
        <sz val="9"/>
        <color theme="1"/>
        <rFont val="Calibri"/>
        <family val="2"/>
      </rPr>
      <t>●</t>
    </r>
    <r>
      <rPr>
        <sz val="11"/>
        <color theme="1"/>
        <rFont val="Calibri"/>
        <family val="2"/>
      </rPr>
      <t xml:space="preserve"> </t>
    </r>
    <r>
      <rPr>
        <sz val="11"/>
        <color theme="1"/>
        <rFont val="Calibri"/>
        <family val="2"/>
        <scheme val="minor"/>
      </rPr>
      <t xml:space="preserve">If Total Mortgage Amount is </t>
    </r>
    <r>
      <rPr>
        <sz val="11"/>
        <color theme="1"/>
        <rFont val="Calibri"/>
        <family val="2"/>
      </rPr>
      <t>≤</t>
    </r>
    <r>
      <rPr>
        <sz val="11"/>
        <color theme="1"/>
        <rFont val="Calibri"/>
        <family val="2"/>
        <scheme val="minor"/>
      </rPr>
      <t xml:space="preserve"> $314,827, that is your maximum mortgage amount.</t>
    </r>
  </si>
  <si>
    <r>
      <rPr>
        <sz val="9"/>
        <color theme="1"/>
        <rFont val="Calibri"/>
        <family val="2"/>
        <scheme val="minor"/>
      </rPr>
      <t>●</t>
    </r>
    <r>
      <rPr>
        <sz val="11"/>
        <color theme="1"/>
        <rFont val="Calibri"/>
        <family val="2"/>
        <scheme val="minor"/>
      </rPr>
      <t xml:space="preserve"> If Total Mortgage Amount is &gt; $314,827, the county loan limit and original principal balance must be considered.  Complete the fields below:</t>
    </r>
  </si>
  <si>
    <t xml:space="preserve"> *If this amount is greater than $314,827, Section B must be completed</t>
  </si>
  <si>
    <t>Interest due on the existing mortgage:</t>
  </si>
  <si>
    <t>MIP due on the existing mortgage:</t>
  </si>
  <si>
    <r>
      <t>[1]</t>
    </r>
    <r>
      <rPr>
        <sz val="9"/>
        <color theme="1"/>
        <rFont val="Calibri"/>
        <family val="2"/>
        <scheme val="minor"/>
      </rPr>
      <t xml:space="preserve"> The calculated outstanding principal balance may include interest due on the existing mortgage and MIP due on the existing mortgage, </t>
    </r>
    <r>
      <rPr>
        <b/>
        <sz val="9"/>
        <color theme="1"/>
        <rFont val="Calibri"/>
        <family val="2"/>
        <scheme val="minor"/>
      </rPr>
      <t xml:space="preserve">but may not include delinquent interest, fax fees, late charges, or escrow shortages. Any current escrow balance/shortage listed on the payoff may not be considered when calculating the mortgage amount. </t>
    </r>
  </si>
  <si>
    <r>
      <t>Reduction in Combined Rate</t>
    </r>
    <r>
      <rPr>
        <b/>
        <vertAlign val="superscript"/>
        <sz val="11"/>
        <color theme="1"/>
        <rFont val="Calibri"/>
        <family val="2"/>
        <scheme val="minor"/>
      </rPr>
      <t>[3,4]</t>
    </r>
    <r>
      <rPr>
        <b/>
        <sz val="11"/>
        <color theme="1"/>
        <rFont val="Calibri"/>
        <family val="2"/>
        <scheme val="minor"/>
      </rPr>
      <t>:</t>
    </r>
  </si>
  <si>
    <r>
      <t>Current Combined Rate</t>
    </r>
    <r>
      <rPr>
        <vertAlign val="superscript"/>
        <sz val="11"/>
        <color theme="1"/>
        <rFont val="Calibri"/>
        <family val="2"/>
        <scheme val="minor"/>
      </rPr>
      <t>[3]</t>
    </r>
    <r>
      <rPr>
        <sz val="11"/>
        <color theme="1"/>
        <rFont val="Calibri"/>
        <family val="2"/>
        <scheme val="minor"/>
      </rPr>
      <t>:</t>
    </r>
  </si>
  <si>
    <r>
      <t>New Combined Rate</t>
    </r>
    <r>
      <rPr>
        <vertAlign val="superscript"/>
        <sz val="11"/>
        <color theme="1"/>
        <rFont val="Calibri"/>
        <family val="2"/>
        <scheme val="minor"/>
      </rPr>
      <t>[3]</t>
    </r>
    <r>
      <rPr>
        <sz val="11"/>
        <color theme="1"/>
        <rFont val="Calibri"/>
        <family val="2"/>
        <scheme val="minor"/>
      </rPr>
      <t>:</t>
    </r>
  </si>
  <si>
    <r>
      <rPr>
        <i/>
        <vertAlign val="superscript"/>
        <sz val="9"/>
        <color theme="1"/>
        <rFont val="Calibri"/>
        <family val="2"/>
        <scheme val="minor"/>
      </rPr>
      <t xml:space="preserve">[3] </t>
    </r>
    <r>
      <rPr>
        <i/>
        <sz val="9"/>
        <color theme="1"/>
        <rFont val="Calibri"/>
        <family val="2"/>
        <scheme val="minor"/>
      </rPr>
      <t>Combined Rate refers to the interest rate on the mortgage, plus the Mortgage Insurance Premium rate.</t>
    </r>
  </si>
  <si>
    <r>
      <rPr>
        <i/>
        <vertAlign val="superscript"/>
        <sz val="9"/>
        <color theme="1"/>
        <rFont val="Calibri"/>
        <family val="2"/>
        <scheme val="minor"/>
      </rPr>
      <t xml:space="preserve">[4] </t>
    </r>
    <r>
      <rPr>
        <i/>
        <sz val="9"/>
        <color theme="1"/>
        <rFont val="Calibri"/>
        <family val="2"/>
        <scheme val="minor"/>
      </rPr>
      <t>The new Combined Rate for refinances without a term reduction must be:</t>
    </r>
  </si>
  <si>
    <t xml:space="preserve">      change date to a fixed rate; or any ARM with ≥ 15 months to next payment change date to a fixed rate</t>
  </si>
  <si>
    <t xml:space="preserve">      ≥ 15 months to next payment change date to a one year ARM; or a fixed rate to a hybrid ARM</t>
  </si>
  <si>
    <r>
      <t xml:space="preserve">  ▪  </t>
    </r>
    <r>
      <rPr>
        <b/>
        <i/>
        <sz val="9"/>
        <color theme="1"/>
        <rFont val="Calibri"/>
        <family val="2"/>
        <scheme val="minor"/>
      </rPr>
      <t>At least 2 percentage points below prior Combined Rate:</t>
    </r>
    <r>
      <rPr>
        <i/>
        <sz val="9"/>
        <color theme="1"/>
        <rFont val="Calibri"/>
        <family val="2"/>
        <scheme val="minor"/>
      </rPr>
      <t xml:space="preserve">  for a fixed rate to a one year ARM; any ARM with </t>
    </r>
  </si>
  <si>
    <r>
      <t xml:space="preserve">  ▪  </t>
    </r>
    <r>
      <rPr>
        <b/>
        <i/>
        <sz val="9"/>
        <color theme="1"/>
        <rFont val="Calibri"/>
        <family val="2"/>
        <scheme val="minor"/>
      </rPr>
      <t>No more than 2 percentage points above prior Combined Rate:</t>
    </r>
    <r>
      <rPr>
        <i/>
        <sz val="9"/>
        <color theme="1"/>
        <rFont val="Calibri"/>
        <family val="2"/>
        <scheme val="minor"/>
      </rPr>
      <t xml:space="preserve">  for any ARM with &lt; 15 months to next payment</t>
    </r>
  </si>
  <si>
    <r>
      <t xml:space="preserve">  ▪  </t>
    </r>
    <r>
      <rPr>
        <b/>
        <i/>
        <sz val="9"/>
        <color theme="1"/>
        <rFont val="Calibri"/>
        <family val="2"/>
        <scheme val="minor"/>
      </rPr>
      <t>0.5 percentage points below prior Combined Rate:</t>
    </r>
    <r>
      <rPr>
        <i/>
        <sz val="9"/>
        <color theme="1"/>
        <rFont val="Calibri"/>
        <family val="2"/>
        <scheme val="minor"/>
      </rPr>
      <t xml:space="preserve">  for fixed rate to fixed rate</t>
    </r>
  </si>
  <si>
    <r>
      <t xml:space="preserve">Refinances </t>
    </r>
    <r>
      <rPr>
        <b/>
        <i/>
        <sz val="11"/>
        <color theme="1"/>
        <rFont val="Calibri"/>
        <family val="2"/>
        <scheme val="minor"/>
      </rPr>
      <t>without</t>
    </r>
    <r>
      <rPr>
        <b/>
        <sz val="11"/>
        <color theme="1"/>
        <rFont val="Calibri"/>
        <family val="2"/>
        <scheme val="minor"/>
      </rPr>
      <t xml:space="preserve"> a Term Reduction</t>
    </r>
  </si>
  <si>
    <r>
      <t xml:space="preserve">Refinances </t>
    </r>
    <r>
      <rPr>
        <b/>
        <i/>
        <sz val="11"/>
        <rFont val="Calibri"/>
        <family val="2"/>
        <scheme val="minor"/>
      </rPr>
      <t>with</t>
    </r>
    <r>
      <rPr>
        <b/>
        <sz val="11"/>
        <rFont val="Calibri"/>
        <family val="2"/>
        <scheme val="minor"/>
      </rPr>
      <t xml:space="preserve"> a Term Reduction</t>
    </r>
    <r>
      <rPr>
        <b/>
        <vertAlign val="superscript"/>
        <sz val="11"/>
        <rFont val="Calibri"/>
        <family val="2"/>
        <scheme val="minor"/>
      </rPr>
      <t xml:space="preserve"> [5]</t>
    </r>
  </si>
  <si>
    <r>
      <t xml:space="preserve">  ▪  </t>
    </r>
    <r>
      <rPr>
        <b/>
        <i/>
        <sz val="9"/>
        <color theme="1"/>
        <rFont val="Calibri"/>
        <family val="2"/>
        <scheme val="minor"/>
      </rPr>
      <t xml:space="preserve">At least 1 percentage point below prior Combined Rate: </t>
    </r>
    <r>
      <rPr>
        <i/>
        <sz val="9"/>
        <color theme="1"/>
        <rFont val="Calibri"/>
        <family val="2"/>
        <scheme val="minor"/>
      </rPr>
      <t xml:space="preserve"> for any ARM with &lt; 15 months to next payment </t>
    </r>
  </si>
  <si>
    <t xml:space="preserve">      or any ARM with ≥ 15 months to next payment change date to a hybrid ARM</t>
  </si>
  <si>
    <t xml:space="preserve">      change date to a one year ARM; any ARM with &lt; 15 months to next payment change date to a hybrid ARM; </t>
  </si>
  <si>
    <r>
      <rPr>
        <i/>
        <vertAlign val="superscript"/>
        <sz val="9"/>
        <color theme="1"/>
        <rFont val="Calibri"/>
        <family val="2"/>
        <scheme val="minor"/>
      </rPr>
      <t xml:space="preserve">[5] </t>
    </r>
    <r>
      <rPr>
        <i/>
        <sz val="9"/>
        <color theme="1"/>
        <rFont val="Calibri"/>
        <family val="2"/>
        <scheme val="minor"/>
      </rPr>
      <t xml:space="preserve">The Net Tangible Benefit test is met if the remaining amortization period is reduced, the new combined rate </t>
    </r>
  </si>
  <si>
    <t xml:space="preserve">of the new mortgage does not exceed the combined principal, interest, and MIP payment of the refinanced </t>
  </si>
  <si>
    <t>mortgage by more than $50.00</t>
  </si>
  <si>
    <r>
      <rPr>
        <i/>
        <vertAlign val="superscript"/>
        <sz val="9"/>
        <color theme="1"/>
        <rFont val="Calibri"/>
        <family val="2"/>
        <scheme val="minor"/>
      </rPr>
      <t xml:space="preserve">[6] </t>
    </r>
    <r>
      <rPr>
        <i/>
        <sz val="9"/>
        <color theme="1"/>
        <rFont val="Calibri"/>
        <family val="2"/>
        <scheme val="minor"/>
      </rPr>
      <t>The new Combined Rate for refinances with a term reduction must be:</t>
    </r>
  </si>
  <si>
    <r>
      <t xml:space="preserve">  ▪  </t>
    </r>
    <r>
      <rPr>
        <b/>
        <i/>
        <sz val="9"/>
        <color theme="1"/>
        <rFont val="Calibri"/>
        <family val="2"/>
        <scheme val="minor"/>
      </rPr>
      <t>Below the prior Combined Rate:</t>
    </r>
    <r>
      <rPr>
        <i/>
        <sz val="9"/>
        <color theme="1"/>
        <rFont val="Calibri"/>
        <family val="2"/>
        <scheme val="minor"/>
      </rPr>
      <t xml:space="preserve">  for fixed rate to fixed rate</t>
    </r>
  </si>
  <si>
    <r>
      <t xml:space="preserve">  ▪  </t>
    </r>
    <r>
      <rPr>
        <b/>
        <i/>
        <sz val="9"/>
        <color theme="1"/>
        <rFont val="Calibri"/>
        <family val="2"/>
        <scheme val="minor"/>
      </rPr>
      <t xml:space="preserve">No more than 2 percentage points above prior Combined Rate:  </t>
    </r>
    <r>
      <rPr>
        <i/>
        <sz val="9"/>
        <color theme="1"/>
        <rFont val="Calibri"/>
        <family val="2"/>
        <scheme val="minor"/>
      </rPr>
      <t>for any ARM with &lt; 15 months to next payment</t>
    </r>
  </si>
  <si>
    <t xml:space="preserve">meets the requirements described in footnote [6] below, and the combined principal, interest, and MIP payment </t>
  </si>
  <si>
    <r>
      <rPr>
        <b/>
        <i/>
        <sz val="9"/>
        <color theme="1"/>
        <rFont val="Calibri"/>
        <family val="2"/>
        <scheme val="minor"/>
      </rPr>
      <t xml:space="preserve">  </t>
    </r>
    <r>
      <rPr>
        <b/>
        <i/>
        <sz val="10"/>
        <color theme="1"/>
        <rFont val="Calibri"/>
        <family val="2"/>
        <scheme val="minor"/>
      </rPr>
      <t>▪</t>
    </r>
    <r>
      <rPr>
        <b/>
        <i/>
        <sz val="9"/>
        <color theme="1"/>
        <rFont val="Calibri"/>
        <family val="2"/>
        <scheme val="minor"/>
      </rPr>
      <t xml:space="preserve">  These are the only eligible options for a term reduction. The new loan cannot be an ARM. </t>
    </r>
  </si>
  <si>
    <r>
      <t>New Combined Rate</t>
    </r>
    <r>
      <rPr>
        <vertAlign val="superscript"/>
        <sz val="11"/>
        <rFont val="Calibri"/>
        <family val="2"/>
        <scheme val="minor"/>
      </rPr>
      <t>[3,6]</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</si>
</sst>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d/yyyy;@"/>
    <numFmt numFmtId="166" formatCode="&quot;$&quot;#,##0.00"/>
    <numFmt numFmtId="167"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sz val="16"/>
      <color theme="1"/>
      <name val="Calibri"/>
      <family val="2"/>
      <scheme val="minor"/>
    </font>
    <font>
      <sz val="10"/>
      <color theme="1"/>
      <name val="Times New Roman"/>
      <family val="1"/>
    </font>
    <font>
      <b/>
      <u/>
      <sz val="20"/>
      <color theme="1"/>
      <name val="Calibri"/>
      <family val="2"/>
      <scheme val="minor"/>
    </font>
    <font>
      <b/>
      <sz val="20"/>
      <color theme="1"/>
      <name val="Calibri"/>
      <family val="2"/>
      <scheme val="minor"/>
    </font>
    <font>
      <vertAlign val="superscript"/>
      <sz val="11"/>
      <color theme="1"/>
      <name val="Calibri"/>
      <family val="2"/>
      <scheme val="minor"/>
    </font>
    <font>
      <sz val="10"/>
      <name val="Times New Roman"/>
      <family val="1"/>
    </font>
    <font>
      <b/>
      <sz val="11"/>
      <color rgb="FFFF0000"/>
      <name val="Calibri"/>
      <family val="2"/>
      <scheme val="minor"/>
    </font>
    <font>
      <sz val="11"/>
      <name val="Calibri"/>
      <family val="2"/>
      <scheme val="minor"/>
    </font>
    <font>
      <u/>
      <sz val="11"/>
      <color theme="10"/>
      <name val="Calibri"/>
      <family val="2"/>
      <scheme val="minor"/>
    </font>
    <font>
      <sz val="9"/>
      <color theme="1"/>
      <name val="Calibri"/>
      <family val="2"/>
      <scheme val="minor"/>
    </font>
    <font>
      <b/>
      <sz val="12"/>
      <color theme="1"/>
      <name val="Calibri"/>
      <family val="2"/>
      <scheme val="minor"/>
    </font>
    <font>
      <sz val="11"/>
      <color theme="1"/>
      <name val="Calibri"/>
      <family val="2"/>
    </font>
    <font>
      <sz val="9"/>
      <color theme="1"/>
      <name val="Calibri"/>
      <family val="2"/>
    </font>
    <font>
      <i/>
      <sz val="8"/>
      <color theme="1"/>
      <name val="Calibri"/>
      <family val="2"/>
      <scheme val="minor"/>
    </font>
    <font>
      <i/>
      <sz val="9"/>
      <color theme="1"/>
      <name val="Calibri"/>
      <family val="2"/>
      <scheme val="minor"/>
    </font>
    <font>
      <b/>
      <sz val="13"/>
      <name val="Calibri"/>
      <family val="2"/>
      <scheme val="minor"/>
    </font>
    <font>
      <b/>
      <sz val="13"/>
      <color theme="1"/>
      <name val="Calibri"/>
      <family val="2"/>
      <scheme val="minor"/>
    </font>
    <font>
      <sz val="13"/>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2"/>
      <color rgb="FF00B050"/>
      <name val="Calibri"/>
      <family val="2"/>
      <scheme val="minor"/>
    </font>
    <font>
      <b/>
      <sz val="12"/>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sz val="10.5"/>
      <color theme="1"/>
      <name val="Calibri"/>
      <family val="2"/>
      <scheme val="minor"/>
    </font>
    <font>
      <i/>
      <vertAlign val="superscript"/>
      <sz val="9"/>
      <color theme="1"/>
      <name val="Calibri"/>
      <family val="2"/>
      <scheme val="minor"/>
    </font>
    <font>
      <b/>
      <i/>
      <sz val="11"/>
      <color theme="1"/>
      <name val="Calibri"/>
      <family val="2"/>
      <scheme val="minor"/>
    </font>
    <font>
      <b/>
      <i/>
      <sz val="11"/>
      <name val="Calibri"/>
      <family val="2"/>
      <scheme val="minor"/>
    </font>
    <font>
      <i/>
      <sz val="9"/>
      <name val="Calibri"/>
      <family val="2"/>
      <scheme val="minor"/>
    </font>
    <font>
      <b/>
      <i/>
      <sz val="10"/>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theme="2" tint="-9.9948118533890809E-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2">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
      <left style="medium">
        <color indexed="64"/>
      </left>
      <right style="medium">
        <color indexed="64"/>
      </right>
      <top/>
      <bottom/>
      <diagonal/>
    </border>
    <border>
      <left/>
      <right style="medium">
        <color indexed="64"/>
      </right>
      <top style="dashed">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54">
    <xf numFmtId="0" fontId="0" fillId="0" borderId="0" xfId="0"/>
    <xf numFmtId="14" fontId="2" fillId="4" borderId="0" xfId="1" applyNumberFormat="1" applyFont="1" applyFill="1" applyBorder="1" applyAlignment="1" applyProtection="1">
      <alignment horizontal="right" vertical="center"/>
      <protection locked="0"/>
    </xf>
    <xf numFmtId="14" fontId="0" fillId="4" borderId="1" xfId="0" applyNumberFormat="1" applyFont="1" applyFill="1" applyBorder="1" applyAlignment="1" applyProtection="1">
      <alignment horizontal="center" vertical="center" wrapText="1"/>
      <protection locked="0"/>
    </xf>
    <xf numFmtId="1" fontId="11" fillId="4" borderId="2" xfId="0" applyNumberFormat="1" applyFont="1" applyFill="1" applyBorder="1" applyAlignment="1" applyProtection="1">
      <alignment horizontal="center" vertical="center" wrapText="1"/>
      <protection locked="0"/>
    </xf>
    <xf numFmtId="165" fontId="11" fillId="4" borderId="2" xfId="0" applyNumberFormat="1" applyFont="1" applyFill="1" applyBorder="1" applyAlignment="1" applyProtection="1">
      <alignment horizontal="center" vertical="center" wrapText="1"/>
      <protection locked="0"/>
    </xf>
    <xf numFmtId="43" fontId="0" fillId="4" borderId="2" xfId="1" applyNumberFormat="1" applyFont="1" applyFill="1" applyBorder="1" applyProtection="1">
      <protection locked="0"/>
    </xf>
    <xf numFmtId="10" fontId="11" fillId="4" borderId="2" xfId="0" applyNumberFormat="1" applyFont="1" applyFill="1" applyBorder="1" applyAlignment="1" applyProtection="1">
      <alignment horizontal="right" vertical="center"/>
      <protection locked="0"/>
    </xf>
    <xf numFmtId="166" fontId="2" fillId="4" borderId="0" xfId="0" applyNumberFormat="1" applyFont="1" applyFill="1" applyBorder="1" applyAlignment="1" applyProtection="1">
      <alignment horizontal="right" vertical="center"/>
      <protection locked="0"/>
    </xf>
    <xf numFmtId="166" fontId="2" fillId="4" borderId="0" xfId="1" applyNumberFormat="1" applyFont="1" applyFill="1" applyBorder="1" applyAlignment="1" applyProtection="1">
      <alignment horizontal="right" vertical="center"/>
      <protection locked="0"/>
    </xf>
    <xf numFmtId="166" fontId="2" fillId="4" borderId="2" xfId="1" applyNumberFormat="1" applyFont="1" applyFill="1" applyBorder="1" applyAlignment="1" applyProtection="1">
      <alignment horizontal="right" vertical="center"/>
      <protection locked="0"/>
    </xf>
    <xf numFmtId="1" fontId="2" fillId="4" borderId="0" xfId="1" applyNumberFormat="1" applyFont="1" applyFill="1" applyBorder="1" applyAlignment="1" applyProtection="1">
      <alignment horizontal="right" vertical="center"/>
      <protection locked="0"/>
    </xf>
    <xf numFmtId="167" fontId="0" fillId="4" borderId="2" xfId="0" applyNumberFormat="1" applyFont="1" applyFill="1" applyBorder="1" applyAlignment="1" applyProtection="1">
      <alignment horizontal="right" vertical="center"/>
      <protection locked="0"/>
    </xf>
    <xf numFmtId="1" fontId="11" fillId="4" borderId="2" xfId="0" applyNumberFormat="1" applyFont="1" applyFill="1" applyBorder="1" applyAlignment="1" applyProtection="1">
      <alignment horizontal="right" vertical="center"/>
      <protection locked="0"/>
    </xf>
    <xf numFmtId="0" fontId="0" fillId="4" borderId="2" xfId="0" applyFont="1" applyFill="1" applyBorder="1" applyAlignment="1" applyProtection="1">
      <alignment horizontal="left" vertical="center"/>
      <protection locked="0"/>
    </xf>
    <xf numFmtId="0" fontId="0" fillId="0" borderId="0" xfId="0" applyProtection="1"/>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0" fillId="0" borderId="2" xfId="0" applyBorder="1" applyProtection="1"/>
    <xf numFmtId="164" fontId="0" fillId="0" borderId="2" xfId="1" applyNumberFormat="1" applyFont="1" applyBorder="1" applyProtection="1"/>
    <xf numFmtId="14" fontId="0" fillId="0" borderId="2" xfId="1" applyNumberFormat="1" applyFont="1" applyBorder="1" applyProtection="1"/>
    <xf numFmtId="14" fontId="0" fillId="0" borderId="0" xfId="1" applyNumberFormat="1" applyFont="1" applyProtection="1"/>
    <xf numFmtId="10" fontId="0" fillId="0" borderId="0" xfId="2" applyNumberFormat="1" applyFont="1" applyBorder="1" applyProtection="1"/>
    <xf numFmtId="166" fontId="0" fillId="0" borderId="0" xfId="1" applyNumberFormat="1" applyFont="1" applyBorder="1" applyAlignment="1" applyProtection="1">
      <alignment horizontal="right" vertical="center"/>
    </xf>
    <xf numFmtId="43" fontId="0" fillId="0" borderId="0" xfId="1" applyNumberFormat="1" applyFont="1" applyBorder="1" applyAlignment="1" applyProtection="1">
      <alignment horizontal="right" vertical="center"/>
    </xf>
    <xf numFmtId="43" fontId="0" fillId="3" borderId="1" xfId="1" applyNumberFormat="1" applyFont="1" applyFill="1" applyBorder="1" applyProtection="1"/>
    <xf numFmtId="166" fontId="0" fillId="0" borderId="2" xfId="1" applyNumberFormat="1" applyFont="1" applyBorder="1" applyAlignment="1" applyProtection="1">
      <alignment horizontal="right" vertical="center"/>
    </xf>
    <xf numFmtId="43" fontId="0" fillId="0" borderId="2" xfId="0" applyNumberFormat="1" applyBorder="1" applyProtection="1"/>
    <xf numFmtId="0" fontId="0" fillId="0" borderId="0" xfId="0" applyNumberFormat="1" applyProtection="1"/>
    <xf numFmtId="14" fontId="0" fillId="0" borderId="0" xfId="0" applyNumberFormat="1" applyProtection="1"/>
    <xf numFmtId="43" fontId="0" fillId="0" borderId="2" xfId="1" applyFont="1" applyBorder="1" applyProtection="1"/>
    <xf numFmtId="43" fontId="0" fillId="3" borderId="2" xfId="1" applyNumberFormat="1" applyFont="1" applyFill="1" applyBorder="1" applyProtection="1"/>
    <xf numFmtId="10" fontId="0" fillId="0" borderId="2" xfId="2" applyNumberFormat="1" applyFont="1" applyBorder="1" applyAlignment="1" applyProtection="1">
      <alignment horizontal="right" vertical="center"/>
    </xf>
    <xf numFmtId="43" fontId="0" fillId="0" borderId="0" xfId="0" applyNumberFormat="1" applyProtection="1"/>
    <xf numFmtId="43" fontId="0" fillId="0" borderId="0" xfId="1" applyFont="1" applyProtection="1"/>
    <xf numFmtId="0" fontId="17" fillId="0" borderId="2" xfId="0" applyFont="1" applyBorder="1" applyAlignment="1" applyProtection="1">
      <alignment vertical="center" wrapText="1"/>
    </xf>
    <xf numFmtId="166" fontId="14" fillId="0" borderId="8" xfId="1" applyNumberFormat="1" applyFont="1" applyBorder="1" applyAlignment="1" applyProtection="1">
      <alignment horizontal="right" vertical="center"/>
    </xf>
    <xf numFmtId="0" fontId="5" fillId="0" borderId="2" xfId="0" applyFont="1" applyBorder="1" applyAlignment="1" applyProtection="1">
      <alignment vertical="center"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23" fillId="0" borderId="3" xfId="0" applyFont="1" applyBorder="1" applyProtection="1"/>
    <xf numFmtId="43" fontId="25" fillId="0" borderId="8" xfId="1" applyNumberFormat="1" applyFont="1" applyBorder="1" applyAlignment="1" applyProtection="1">
      <alignment horizontal="right" vertical="center"/>
    </xf>
    <xf numFmtId="0" fontId="9" fillId="0" borderId="2" xfId="0" applyFont="1" applyBorder="1" applyProtection="1"/>
    <xf numFmtId="0" fontId="2" fillId="0" borderId="0" xfId="0" applyFont="1" applyBorder="1" applyProtection="1"/>
    <xf numFmtId="43" fontId="0" fillId="0" borderId="0" xfId="1" applyNumberFormat="1" applyFont="1" applyBorder="1" applyProtection="1"/>
    <xf numFmtId="14" fontId="10" fillId="0" borderId="2" xfId="0" applyNumberFormat="1" applyFont="1" applyBorder="1" applyAlignment="1" applyProtection="1">
      <alignment horizontal="center" vertical="center" wrapText="1"/>
    </xf>
    <xf numFmtId="14" fontId="10" fillId="0" borderId="2" xfId="0" applyNumberFormat="1" applyFont="1" applyBorder="1" applyAlignment="1" applyProtection="1">
      <alignment horizontal="right" vertical="top" wrapText="1"/>
    </xf>
    <xf numFmtId="1" fontId="10" fillId="0" borderId="2" xfId="0" applyNumberFormat="1" applyFont="1" applyBorder="1" applyAlignment="1" applyProtection="1">
      <alignment horizontal="center" vertical="center" wrapText="1"/>
    </xf>
    <xf numFmtId="1" fontId="10" fillId="0" borderId="2" xfId="0" applyNumberFormat="1" applyFont="1" applyBorder="1" applyAlignment="1" applyProtection="1">
      <alignment horizontal="right" vertical="top" wrapText="1"/>
    </xf>
    <xf numFmtId="0" fontId="21" fillId="0" borderId="6"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0" fillId="0" borderId="6"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167" fontId="0" fillId="0" borderId="9"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67" fontId="26" fillId="0" borderId="2" xfId="0" applyNumberFormat="1" applyFont="1" applyFill="1" applyBorder="1" applyAlignment="1" applyProtection="1">
      <alignment horizontal="right" vertical="center"/>
    </xf>
    <xf numFmtId="10" fontId="2" fillId="0" borderId="2" xfId="0" applyNumberFormat="1" applyFont="1" applyFill="1" applyBorder="1" applyAlignment="1" applyProtection="1">
      <alignment horizontal="righ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43" fontId="0" fillId="0" borderId="3" xfId="1" applyNumberFormat="1" applyFont="1" applyBorder="1" applyProtection="1"/>
    <xf numFmtId="0" fontId="0" fillId="0" borderId="8" xfId="0" applyBorder="1" applyProtection="1"/>
    <xf numFmtId="43" fontId="0" fillId="0" borderId="0" xfId="1" applyNumberFormat="1" applyFont="1" applyProtection="1"/>
    <xf numFmtId="166" fontId="26" fillId="4" borderId="2" xfId="0" applyNumberFormat="1" applyFont="1" applyFill="1" applyBorder="1" applyAlignment="1" applyProtection="1">
      <alignment horizontal="right" vertical="center"/>
      <protection locked="0"/>
    </xf>
    <xf numFmtId="166" fontId="26" fillId="4" borderId="8" xfId="0" applyNumberFormat="1" applyFont="1" applyFill="1" applyBorder="1" applyAlignment="1" applyProtection="1">
      <alignment horizontal="right" vertical="center"/>
      <protection locked="0"/>
    </xf>
    <xf numFmtId="0" fontId="6" fillId="2" borderId="4" xfId="0" applyFont="1" applyFill="1" applyBorder="1" applyAlignment="1" applyProtection="1">
      <alignment vertical="center"/>
    </xf>
    <xf numFmtId="0" fontId="6" fillId="2" borderId="1" xfId="0" applyFont="1" applyFill="1" applyBorder="1" applyAlignment="1" applyProtection="1">
      <alignment horizontal="right" vertical="center" wrapText="1"/>
    </xf>
    <xf numFmtId="166" fontId="0" fillId="0" borderId="2" xfId="1" applyNumberFormat="1" applyFont="1" applyFill="1" applyBorder="1" applyAlignment="1" applyProtection="1">
      <alignment horizontal="right" vertical="center"/>
    </xf>
    <xf numFmtId="166" fontId="0" fillId="4" borderId="0" xfId="1" applyNumberFormat="1" applyFont="1" applyFill="1" applyBorder="1" applyAlignment="1" applyProtection="1">
      <alignment horizontal="right" vertical="center"/>
      <protection locked="0"/>
    </xf>
    <xf numFmtId="0" fontId="0" fillId="0" borderId="6" xfId="0" applyBorder="1" applyProtection="1"/>
    <xf numFmtId="0" fontId="0" fillId="0" borderId="0" xfId="0" applyBorder="1" applyProtection="1"/>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7" xfId="0" applyBorder="1" applyProtection="1"/>
    <xf numFmtId="0" fontId="0" fillId="0" borderId="3" xfId="0" applyBorder="1" applyProtection="1"/>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1" fontId="10" fillId="0" borderId="8" xfId="0" applyNumberFormat="1" applyFont="1" applyBorder="1" applyAlignment="1" applyProtection="1">
      <alignment horizontal="center" vertical="center" wrapText="1"/>
    </xf>
    <xf numFmtId="0" fontId="12" fillId="0" borderId="0" xfId="3" applyBorder="1" applyProtection="1">
      <protection locked="0"/>
    </xf>
    <xf numFmtId="0" fontId="18" fillId="0" borderId="0" xfId="0" applyFont="1" applyBorder="1" applyAlignment="1" applyProtection="1">
      <alignment horizontal="left" vertical="top" wrapText="1"/>
    </xf>
    <xf numFmtId="0" fontId="11" fillId="0" borderId="0"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8" fillId="0" borderId="0" xfId="0" applyFont="1" applyFill="1" applyBorder="1" applyAlignment="1" applyProtection="1">
      <alignment vertical="center" wrapText="1"/>
    </xf>
    <xf numFmtId="0" fontId="18" fillId="0" borderId="2" xfId="0" applyFont="1" applyFill="1" applyBorder="1" applyAlignment="1" applyProtection="1">
      <alignment vertical="center" wrapText="1"/>
    </xf>
    <xf numFmtId="0" fontId="18" fillId="0" borderId="0" xfId="0" applyFont="1" applyBorder="1" applyAlignment="1" applyProtection="1">
      <alignment vertical="top" wrapText="1"/>
    </xf>
    <xf numFmtId="0" fontId="29" fillId="0" borderId="2" xfId="0" applyFont="1" applyBorder="1" applyAlignment="1" applyProtection="1">
      <alignment vertical="top" wrapText="1"/>
    </xf>
    <xf numFmtId="0" fontId="13" fillId="0" borderId="0" xfId="0" applyFont="1" applyFill="1" applyBorder="1" applyAlignment="1" applyProtection="1">
      <alignment vertical="center" wrapText="1"/>
    </xf>
    <xf numFmtId="0" fontId="13" fillId="0" borderId="0" xfId="0" applyFont="1" applyBorder="1" applyAlignment="1" applyProtection="1">
      <alignment vertical="top" wrapText="1"/>
    </xf>
    <xf numFmtId="0" fontId="13" fillId="0" borderId="2" xfId="0" applyFont="1" applyBorder="1" applyAlignment="1" applyProtection="1">
      <alignment vertical="top" wrapText="1"/>
    </xf>
    <xf numFmtId="1" fontId="11" fillId="4" borderId="9" xfId="0" applyNumberFormat="1" applyFont="1" applyFill="1" applyBorder="1" applyAlignment="1" applyProtection="1">
      <alignment horizontal="right" vertical="center"/>
      <protection locked="0"/>
    </xf>
    <xf numFmtId="10" fontId="11" fillId="4" borderId="9" xfId="0" applyNumberFormat="1" applyFont="1" applyFill="1" applyBorder="1" applyAlignment="1" applyProtection="1">
      <alignment horizontal="right" vertical="center"/>
      <protection locked="0"/>
    </xf>
    <xf numFmtId="10" fontId="11" fillId="4" borderId="11" xfId="0" applyNumberFormat="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2" fillId="3" borderId="5" xfId="0" applyFont="1" applyFill="1" applyBorder="1" applyProtection="1"/>
    <xf numFmtId="0" fontId="2" fillId="3" borderId="4" xfId="0" applyFont="1" applyFill="1" applyBorder="1" applyProtection="1"/>
    <xf numFmtId="0" fontId="0" fillId="0" borderId="6" xfId="0" applyBorder="1" applyProtection="1"/>
    <xf numFmtId="0" fontId="0" fillId="0" borderId="0" xfId="0" applyBorder="1" applyProtection="1"/>
    <xf numFmtId="43" fontId="3" fillId="0" borderId="0" xfId="1" applyFont="1" applyBorder="1" applyAlignment="1" applyProtection="1">
      <alignment horizontal="center"/>
    </xf>
    <xf numFmtId="0" fontId="0" fillId="0" borderId="0" xfId="0" applyFill="1" applyBorder="1" applyProtection="1"/>
    <xf numFmtId="0" fontId="0" fillId="0" borderId="0" xfId="0" applyBorder="1" applyAlignment="1" applyProtection="1">
      <alignment vertical="center"/>
    </xf>
    <xf numFmtId="0" fontId="19" fillId="0" borderId="3" xfId="0" applyFont="1" applyBorder="1" applyAlignment="1" applyProtection="1">
      <alignment horizontal="left" vertical="center"/>
    </xf>
    <xf numFmtId="0" fontId="30" fillId="0" borderId="0" xfId="0" applyFont="1" applyBorder="1" applyAlignment="1" applyProtection="1">
      <alignment vertical="center"/>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20" fillId="0" borderId="0" xfId="0" applyFont="1" applyBorder="1" applyAlignment="1" applyProtection="1">
      <alignment horizontal="left" vertical="center"/>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3" borderId="6" xfId="0" applyFont="1" applyFill="1" applyBorder="1" applyProtection="1"/>
    <xf numFmtId="0" fontId="2" fillId="3" borderId="0" xfId="0" applyFont="1" applyFill="1" applyBorder="1" applyProtection="1"/>
    <xf numFmtId="0" fontId="18" fillId="0" borderId="2" xfId="0" applyFont="1" applyBorder="1" applyAlignment="1" applyProtection="1">
      <alignment horizontal="left" vertical="center"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0" fillId="0" borderId="7" xfId="0" applyBorder="1" applyProtection="1"/>
    <xf numFmtId="0" fontId="0" fillId="0" borderId="3" xfId="0" applyBorder="1" applyProtection="1"/>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0" fillId="0" borderId="5" xfId="0" applyBorder="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20"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9" fillId="5" borderId="6"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23"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2" xfId="0" applyFont="1" applyFill="1" applyBorder="1" applyAlignment="1" applyProtection="1">
      <alignment horizontal="left" vertical="center"/>
    </xf>
  </cellXfs>
  <cellStyles count="4">
    <cellStyle name="Comma" xfId="1" builtinId="3"/>
    <cellStyle name="Hyperlink" xfId="3" builtinId="8"/>
    <cellStyle name="Normal" xfId="0" builtinId="0"/>
    <cellStyle name="Percent" xfId="2" builtinId="5"/>
  </cellStyles>
  <dxfs count="32">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dxf>
    <dxf>
      <font>
        <b/>
        <i val="0"/>
        <color rgb="FF00B050"/>
      </font>
    </dxf>
    <dxf>
      <font>
        <b/>
        <i val="0"/>
        <color rgb="FF00B050"/>
      </font>
    </dxf>
    <dxf>
      <font>
        <b/>
        <i val="0"/>
        <color rgb="FFFF0000"/>
      </font>
    </dxf>
    <dxf>
      <font>
        <b/>
        <i val="0"/>
        <color rgb="FFFF0000"/>
      </font>
    </dxf>
    <dxf>
      <font>
        <b/>
        <i val="0"/>
        <color rgb="FF00B050"/>
      </font>
    </dxf>
    <dxf>
      <font>
        <condense val="0"/>
        <extend val="0"/>
        <color rgb="FF9C0006"/>
      </font>
      <fill>
        <patternFill>
          <bgColor rgb="FFFFC7CE"/>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dxf>
    <dxf>
      <font>
        <b/>
        <i val="0"/>
        <color rgb="FF00B050"/>
      </font>
    </dxf>
    <dxf>
      <font>
        <b/>
        <i val="0"/>
        <color rgb="FF00B050"/>
      </font>
    </dxf>
    <dxf>
      <font>
        <b/>
        <i val="0"/>
        <color rgb="FFFF0000"/>
      </font>
    </dxf>
    <dxf>
      <font>
        <b/>
        <i val="0"/>
        <color rgb="FFFF0000"/>
      </font>
    </dxf>
    <dxf>
      <font>
        <b/>
        <i val="0"/>
        <color rgb="FF00B050"/>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1085851</xdr:colOff>
      <xdr:row>0</xdr:row>
      <xdr:rowOff>695273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81150" cy="695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1123951</xdr:colOff>
      <xdr:row>0</xdr:row>
      <xdr:rowOff>712026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619250" cy="712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tp.hud.gov/idapp/html/hicostlook.cf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entp.hud.gov/idapp/html/hicostlook.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8"/>
  <sheetViews>
    <sheetView tabSelected="1" topLeftCell="A22" zoomScaleNormal="100" workbookViewId="0">
      <selection activeCell="E3" sqref="E3"/>
    </sheetView>
  </sheetViews>
  <sheetFormatPr defaultRowHeight="15" x14ac:dyDescent="0.25"/>
  <cols>
    <col min="1" max="2" width="3.7109375" style="14" customWidth="1"/>
    <col min="3" max="3" width="50.7109375" style="14" customWidth="1"/>
    <col min="4" max="4" width="20" style="67" customWidth="1"/>
    <col min="5" max="5" width="79.7109375" style="14" customWidth="1"/>
    <col min="6" max="6" width="10.5703125" style="14" customWidth="1"/>
    <col min="7" max="7" width="10.7109375" style="14" customWidth="1"/>
    <col min="8" max="8" width="10.5703125" style="14" customWidth="1"/>
    <col min="9" max="10" width="15.7109375" style="14" customWidth="1"/>
    <col min="11" max="16384" width="9.140625" style="14"/>
  </cols>
  <sheetData>
    <row r="1" spans="1:6" ht="60" customHeight="1" x14ac:dyDescent="0.25">
      <c r="A1" s="101" t="s">
        <v>45</v>
      </c>
      <c r="B1" s="102"/>
      <c r="C1" s="102"/>
      <c r="D1" s="70"/>
      <c r="E1" s="71" t="s">
        <v>46</v>
      </c>
    </row>
    <row r="2" spans="1:6" ht="15" customHeight="1" x14ac:dyDescent="0.25">
      <c r="A2" s="74"/>
      <c r="B2" s="15"/>
      <c r="C2" s="15"/>
      <c r="D2" s="16" t="s">
        <v>16</v>
      </c>
      <c r="E2" s="13"/>
    </row>
    <row r="3" spans="1:6" ht="15" customHeight="1" x14ac:dyDescent="0.25">
      <c r="A3" s="74"/>
      <c r="B3" s="15"/>
      <c r="C3" s="15"/>
      <c r="D3" s="16" t="s">
        <v>17</v>
      </c>
      <c r="E3" s="13"/>
    </row>
    <row r="4" spans="1:6" ht="7.5" customHeight="1" x14ac:dyDescent="0.35">
      <c r="A4" s="74"/>
      <c r="B4" s="17"/>
      <c r="C4" s="17"/>
      <c r="D4" s="17"/>
      <c r="E4" s="18"/>
    </row>
    <row r="5" spans="1:6" x14ac:dyDescent="0.25">
      <c r="A5" s="74"/>
      <c r="B5" s="106" t="s">
        <v>32</v>
      </c>
      <c r="C5" s="106"/>
      <c r="D5" s="1"/>
      <c r="E5" s="19"/>
    </row>
    <row r="6" spans="1:6" x14ac:dyDescent="0.25">
      <c r="A6" s="74"/>
      <c r="B6" s="106" t="s">
        <v>13</v>
      </c>
      <c r="C6" s="106"/>
      <c r="D6" s="1"/>
      <c r="E6" s="20"/>
    </row>
    <row r="7" spans="1:6" x14ac:dyDescent="0.25">
      <c r="A7" s="74"/>
      <c r="B7" s="106" t="s">
        <v>0</v>
      </c>
      <c r="C7" s="106"/>
      <c r="D7" s="1"/>
      <c r="E7" s="19"/>
    </row>
    <row r="8" spans="1:6" x14ac:dyDescent="0.25">
      <c r="A8" s="74"/>
      <c r="B8" s="106" t="s">
        <v>1</v>
      </c>
      <c r="C8" s="106"/>
      <c r="D8" s="1"/>
      <c r="E8" s="21"/>
      <c r="F8" s="22"/>
    </row>
    <row r="9" spans="1:6" x14ac:dyDescent="0.25">
      <c r="A9" s="74"/>
      <c r="B9" s="106" t="s">
        <v>2</v>
      </c>
      <c r="C9" s="106"/>
      <c r="D9" s="1"/>
      <c r="E9" s="21"/>
      <c r="F9" s="22"/>
    </row>
    <row r="10" spans="1:6" x14ac:dyDescent="0.25">
      <c r="A10" s="74"/>
      <c r="B10" s="108" t="s">
        <v>34</v>
      </c>
      <c r="C10" s="108"/>
      <c r="D10" s="10"/>
      <c r="E10" s="21"/>
      <c r="F10" s="22"/>
    </row>
    <row r="11" spans="1:6" ht="7.5" customHeight="1" x14ac:dyDescent="0.35">
      <c r="A11" s="74"/>
      <c r="B11" s="107"/>
      <c r="C11" s="107"/>
      <c r="D11" s="107"/>
      <c r="E11" s="19"/>
    </row>
    <row r="12" spans="1:6" x14ac:dyDescent="0.25">
      <c r="A12" s="74"/>
      <c r="B12" s="106" t="s">
        <v>6</v>
      </c>
      <c r="C12" s="106"/>
      <c r="D12" s="8"/>
      <c r="E12" s="19"/>
    </row>
    <row r="13" spans="1:6" x14ac:dyDescent="0.25">
      <c r="A13" s="74"/>
      <c r="B13" s="106" t="s">
        <v>61</v>
      </c>
      <c r="C13" s="106"/>
      <c r="D13" s="7"/>
      <c r="E13" s="19"/>
    </row>
    <row r="14" spans="1:6" x14ac:dyDescent="0.25">
      <c r="A14" s="74"/>
      <c r="B14" s="106" t="s">
        <v>62</v>
      </c>
      <c r="C14" s="106"/>
      <c r="D14" s="7"/>
      <c r="E14" s="19"/>
    </row>
    <row r="15" spans="1:6" ht="7.5" customHeight="1" x14ac:dyDescent="0.25">
      <c r="A15" s="74"/>
      <c r="B15" s="75"/>
      <c r="C15" s="75"/>
      <c r="D15" s="23"/>
      <c r="E15" s="19"/>
    </row>
    <row r="16" spans="1:6" ht="17.25" x14ac:dyDescent="0.25">
      <c r="A16" s="74"/>
      <c r="B16" s="109" t="s">
        <v>33</v>
      </c>
      <c r="C16" s="109"/>
      <c r="D16" s="24">
        <f>SUM(D12:D14)</f>
        <v>0</v>
      </c>
      <c r="E16" s="19"/>
    </row>
    <row r="17" spans="1:10" x14ac:dyDescent="0.25">
      <c r="A17" s="74"/>
      <c r="B17" s="111" t="s">
        <v>43</v>
      </c>
      <c r="C17" s="111"/>
      <c r="D17" s="73"/>
      <c r="E17" s="19"/>
    </row>
    <row r="18" spans="1:10" ht="7.5" customHeight="1" x14ac:dyDescent="0.25">
      <c r="A18" s="74"/>
      <c r="B18" s="75"/>
      <c r="C18" s="75"/>
      <c r="D18" s="25"/>
      <c r="E18" s="19"/>
    </row>
    <row r="19" spans="1:10" ht="15" customHeight="1" thickBot="1" x14ac:dyDescent="0.3">
      <c r="A19" s="74"/>
      <c r="B19" s="110" t="s">
        <v>25</v>
      </c>
      <c r="C19" s="110"/>
      <c r="D19" s="110"/>
      <c r="E19" s="19"/>
    </row>
    <row r="20" spans="1:10" x14ac:dyDescent="0.25">
      <c r="A20" s="74"/>
      <c r="B20" s="103" t="s">
        <v>10</v>
      </c>
      <c r="C20" s="104"/>
      <c r="D20" s="26"/>
      <c r="E20" s="19"/>
    </row>
    <row r="21" spans="1:10" x14ac:dyDescent="0.25">
      <c r="A21" s="74"/>
      <c r="B21" s="105" t="s">
        <v>52</v>
      </c>
      <c r="C21" s="106"/>
      <c r="D21" s="27">
        <f>IF(D16&lt;D17, D16, D17)</f>
        <v>0</v>
      </c>
      <c r="E21" s="28"/>
      <c r="F21" s="29"/>
      <c r="G21" s="30"/>
      <c r="H21" s="30"/>
      <c r="I21" s="30"/>
      <c r="J21" s="29"/>
    </row>
    <row r="22" spans="1:10" ht="17.25" x14ac:dyDescent="0.25">
      <c r="A22" s="74"/>
      <c r="B22" s="105" t="s">
        <v>15</v>
      </c>
      <c r="C22" s="106"/>
      <c r="D22" s="9"/>
      <c r="E22" s="19"/>
      <c r="I22" s="30"/>
      <c r="J22" s="29"/>
    </row>
    <row r="23" spans="1:10" x14ac:dyDescent="0.25">
      <c r="A23" s="74"/>
      <c r="B23" s="105" t="s">
        <v>3</v>
      </c>
      <c r="C23" s="106"/>
      <c r="D23" s="27">
        <f>+D21-D22</f>
        <v>0</v>
      </c>
      <c r="E23" s="31"/>
      <c r="I23" s="30"/>
      <c r="J23" s="29"/>
    </row>
    <row r="24" spans="1:10" x14ac:dyDescent="0.25">
      <c r="A24" s="74"/>
      <c r="B24" s="121" t="s">
        <v>11</v>
      </c>
      <c r="C24" s="122"/>
      <c r="D24" s="32"/>
      <c r="E24" s="19"/>
      <c r="H24" s="30"/>
      <c r="I24" s="30"/>
      <c r="J24" s="29"/>
    </row>
    <row r="25" spans="1:10" x14ac:dyDescent="0.25">
      <c r="A25" s="74"/>
      <c r="B25" s="105" t="s">
        <v>3</v>
      </c>
      <c r="C25" s="106"/>
      <c r="D25" s="27">
        <f>+D23</f>
        <v>0</v>
      </c>
      <c r="E25" s="19"/>
    </row>
    <row r="26" spans="1:10" x14ac:dyDescent="0.25">
      <c r="A26" s="74"/>
      <c r="B26" s="105" t="s">
        <v>8</v>
      </c>
      <c r="C26" s="106"/>
      <c r="D26" s="33">
        <f>IF(D8&lt;41008,0.0175,IF(AND(D8&gt;=41071,D9&lt;=39964),0.0001,0.0175))</f>
        <v>1.7500000000000002E-2</v>
      </c>
      <c r="E26" s="31"/>
    </row>
    <row r="27" spans="1:10" ht="15" customHeight="1" x14ac:dyDescent="0.25">
      <c r="A27" s="74"/>
      <c r="B27" s="105" t="s">
        <v>7</v>
      </c>
      <c r="C27" s="106"/>
      <c r="D27" s="27">
        <f>+D25*D26</f>
        <v>0</v>
      </c>
      <c r="E27" s="19"/>
      <c r="H27" s="30"/>
      <c r="I27" s="29"/>
    </row>
    <row r="28" spans="1:10" ht="15" customHeight="1" x14ac:dyDescent="0.25">
      <c r="A28" s="74"/>
      <c r="B28" s="128" t="s">
        <v>12</v>
      </c>
      <c r="C28" s="129"/>
      <c r="D28" s="130"/>
      <c r="E28" s="19"/>
    </row>
    <row r="29" spans="1:10" x14ac:dyDescent="0.25">
      <c r="A29" s="74"/>
      <c r="B29" s="105" t="s">
        <v>4</v>
      </c>
      <c r="C29" s="106"/>
      <c r="D29" s="27">
        <f>IF(D22&gt;D27,+D21/1.0001,D23)</f>
        <v>0</v>
      </c>
      <c r="E29" s="28"/>
      <c r="F29" s="34"/>
      <c r="G29" s="35"/>
      <c r="H29" s="34"/>
    </row>
    <row r="30" spans="1:10" ht="15" customHeight="1" x14ac:dyDescent="0.25">
      <c r="A30" s="74"/>
      <c r="B30" s="105" t="s">
        <v>5</v>
      </c>
      <c r="C30" s="106"/>
      <c r="D30" s="27">
        <f>+D29*D26</f>
        <v>0</v>
      </c>
      <c r="E30" s="36" t="s">
        <v>22</v>
      </c>
    </row>
    <row r="31" spans="1:10" ht="15" customHeight="1" thickBot="1" x14ac:dyDescent="0.3">
      <c r="A31" s="74"/>
      <c r="B31" s="126" t="s">
        <v>9</v>
      </c>
      <c r="C31" s="127"/>
      <c r="D31" s="37">
        <f>+D29+D30</f>
        <v>0</v>
      </c>
      <c r="E31" s="36" t="s">
        <v>60</v>
      </c>
    </row>
    <row r="32" spans="1:10" ht="7.5" customHeight="1" x14ac:dyDescent="0.25">
      <c r="A32" s="74"/>
      <c r="B32" s="75"/>
      <c r="C32" s="75"/>
      <c r="D32" s="25"/>
      <c r="E32" s="38"/>
    </row>
    <row r="33" spans="1:5" ht="30" customHeight="1" x14ac:dyDescent="0.25">
      <c r="A33" s="74"/>
      <c r="B33" s="124" t="s">
        <v>63</v>
      </c>
      <c r="C33" s="124"/>
      <c r="D33" s="124"/>
      <c r="E33" s="125"/>
    </row>
    <row r="34" spans="1:5" ht="15" customHeight="1" x14ac:dyDescent="0.25">
      <c r="A34" s="74"/>
      <c r="B34" s="134" t="s">
        <v>41</v>
      </c>
      <c r="C34" s="134"/>
      <c r="D34" s="134"/>
      <c r="E34" s="135"/>
    </row>
    <row r="35" spans="1:5" x14ac:dyDescent="0.25">
      <c r="A35" s="74"/>
      <c r="B35" s="134"/>
      <c r="C35" s="134"/>
      <c r="D35" s="134"/>
      <c r="E35" s="135"/>
    </row>
    <row r="36" spans="1:5" ht="7.5" customHeight="1" x14ac:dyDescent="0.25">
      <c r="A36" s="74"/>
      <c r="B36" s="39"/>
      <c r="C36" s="39"/>
      <c r="D36" s="39"/>
      <c r="E36" s="40"/>
    </row>
    <row r="37" spans="1:5" ht="15" customHeight="1" thickBot="1" x14ac:dyDescent="0.3">
      <c r="A37" s="74"/>
      <c r="B37" s="136" t="s">
        <v>26</v>
      </c>
      <c r="C37" s="136"/>
      <c r="D37" s="136"/>
      <c r="E37" s="40"/>
    </row>
    <row r="38" spans="1:5" ht="15" customHeight="1" x14ac:dyDescent="0.25">
      <c r="A38" s="74"/>
      <c r="B38" s="131" t="s">
        <v>58</v>
      </c>
      <c r="C38" s="132"/>
      <c r="D38" s="133"/>
      <c r="E38" s="123" t="s">
        <v>23</v>
      </c>
    </row>
    <row r="39" spans="1:5" ht="30" customHeight="1" x14ac:dyDescent="0.25">
      <c r="A39" s="74"/>
      <c r="B39" s="137" t="s">
        <v>59</v>
      </c>
      <c r="C39" s="138"/>
      <c r="D39" s="139"/>
      <c r="E39" s="123"/>
    </row>
    <row r="40" spans="1:5" ht="15" customHeight="1" x14ac:dyDescent="0.25">
      <c r="A40" s="74"/>
      <c r="B40" s="41" t="s">
        <v>20</v>
      </c>
      <c r="C40" s="86" t="s">
        <v>19</v>
      </c>
      <c r="D40" s="5"/>
      <c r="E40" s="123"/>
    </row>
    <row r="41" spans="1:5" x14ac:dyDescent="0.25">
      <c r="A41" s="74"/>
      <c r="B41" s="41" t="s">
        <v>21</v>
      </c>
      <c r="C41" s="75" t="s">
        <v>44</v>
      </c>
      <c r="D41" s="72">
        <f>D17</f>
        <v>0</v>
      </c>
      <c r="E41" s="123"/>
    </row>
    <row r="42" spans="1:5" ht="16.5" thickBot="1" x14ac:dyDescent="0.3">
      <c r="A42" s="74"/>
      <c r="B42" s="42"/>
      <c r="C42" s="43" t="s">
        <v>14</v>
      </c>
      <c r="D42" s="44">
        <f>IF(D31&gt;D40,D41,D31)</f>
        <v>0</v>
      </c>
      <c r="E42" s="45"/>
    </row>
    <row r="43" spans="1:5" ht="7.5" customHeight="1" x14ac:dyDescent="0.25">
      <c r="A43" s="74"/>
      <c r="B43" s="46"/>
      <c r="C43" s="46"/>
      <c r="D43" s="47"/>
      <c r="E43" s="40"/>
    </row>
    <row r="44" spans="1:5" ht="15" customHeight="1" thickBot="1" x14ac:dyDescent="0.3">
      <c r="A44" s="74"/>
      <c r="B44" s="118" t="s">
        <v>24</v>
      </c>
      <c r="C44" s="118"/>
      <c r="D44" s="118"/>
      <c r="E44" s="40"/>
    </row>
    <row r="45" spans="1:5" ht="15" customHeight="1" x14ac:dyDescent="0.25">
      <c r="A45" s="74"/>
      <c r="B45" s="112" t="s">
        <v>56</v>
      </c>
      <c r="C45" s="113"/>
      <c r="D45" s="2"/>
      <c r="E45" s="40"/>
    </row>
    <row r="46" spans="1:5" ht="15" customHeight="1" x14ac:dyDescent="0.25">
      <c r="A46" s="74"/>
      <c r="B46" s="114" t="s">
        <v>27</v>
      </c>
      <c r="C46" s="115"/>
      <c r="D46" s="48" t="str">
        <f>IF(D45="","",D45+210)</f>
        <v/>
      </c>
      <c r="E46" s="40"/>
    </row>
    <row r="47" spans="1:5" ht="7.5" customHeight="1" x14ac:dyDescent="0.25">
      <c r="A47" s="74"/>
      <c r="B47" s="78"/>
      <c r="C47" s="79"/>
      <c r="D47" s="49"/>
      <c r="E47" s="40"/>
    </row>
    <row r="48" spans="1:5" ht="15" customHeight="1" x14ac:dyDescent="0.25">
      <c r="A48" s="74"/>
      <c r="B48" s="114" t="s">
        <v>18</v>
      </c>
      <c r="C48" s="115"/>
      <c r="D48" s="3"/>
      <c r="E48" s="40"/>
    </row>
    <row r="49" spans="1:5" ht="15" customHeight="1" x14ac:dyDescent="0.25">
      <c r="A49" s="74"/>
      <c r="B49" s="119" t="s">
        <v>28</v>
      </c>
      <c r="C49" s="120"/>
      <c r="D49" s="50" t="str">
        <f>IF(D48="","",MIN(30,D48+12))</f>
        <v/>
      </c>
      <c r="E49" s="40"/>
    </row>
    <row r="50" spans="1:5" ht="7.5" customHeight="1" x14ac:dyDescent="0.25">
      <c r="A50" s="74"/>
      <c r="B50" s="76"/>
      <c r="C50" s="77"/>
      <c r="D50" s="51"/>
      <c r="E50" s="40"/>
    </row>
    <row r="51" spans="1:5" ht="15" customHeight="1" x14ac:dyDescent="0.25">
      <c r="A51" s="74"/>
      <c r="B51" s="114" t="s">
        <v>53</v>
      </c>
      <c r="C51" s="115"/>
      <c r="D51" s="4"/>
      <c r="E51" s="140" t="s">
        <v>57</v>
      </c>
    </row>
    <row r="52" spans="1:5" ht="15" customHeight="1" x14ac:dyDescent="0.25">
      <c r="A52" s="74"/>
      <c r="B52" s="114" t="s">
        <v>55</v>
      </c>
      <c r="C52" s="115"/>
      <c r="D52" s="4"/>
      <c r="E52" s="140"/>
    </row>
    <row r="53" spans="1:5" ht="15" customHeight="1" thickBot="1" x14ac:dyDescent="0.3">
      <c r="A53" s="74"/>
      <c r="B53" s="116" t="s">
        <v>54</v>
      </c>
      <c r="C53" s="117"/>
      <c r="D53" s="85">
        <f>(YEAR(D52)-YEAR(D51))*12+MONTH(D52)-MONTH(D51)</f>
        <v>0</v>
      </c>
      <c r="E53" s="140"/>
    </row>
    <row r="54" spans="1:5" ht="7.5" customHeight="1" x14ac:dyDescent="0.25">
      <c r="A54" s="74"/>
      <c r="B54" s="39"/>
      <c r="C54" s="39"/>
      <c r="D54" s="39"/>
      <c r="E54" s="40"/>
    </row>
    <row r="55" spans="1:5" s="53" customFormat="1" ht="15" customHeight="1" thickBot="1" x14ac:dyDescent="0.3">
      <c r="A55" s="52"/>
      <c r="B55" s="152" t="s">
        <v>35</v>
      </c>
      <c r="C55" s="152"/>
      <c r="D55" s="152"/>
      <c r="E55" s="153"/>
    </row>
    <row r="56" spans="1:5" s="53" customFormat="1" ht="15" customHeight="1" x14ac:dyDescent="0.25">
      <c r="A56" s="52"/>
      <c r="B56" s="149" t="s">
        <v>74</v>
      </c>
      <c r="C56" s="150"/>
      <c r="D56" s="151"/>
      <c r="E56" s="84"/>
    </row>
    <row r="57" spans="1:5" s="53" customFormat="1" ht="15" customHeight="1" x14ac:dyDescent="0.25">
      <c r="A57" s="52"/>
      <c r="B57" s="54"/>
      <c r="C57" s="55" t="s">
        <v>31</v>
      </c>
      <c r="D57" s="11"/>
      <c r="E57" s="89" t="s">
        <v>67</v>
      </c>
    </row>
    <row r="58" spans="1:5" s="53" customFormat="1" ht="15" customHeight="1" x14ac:dyDescent="0.25">
      <c r="A58" s="52"/>
      <c r="B58" s="54"/>
      <c r="C58" s="55" t="s">
        <v>37</v>
      </c>
      <c r="D58" s="11"/>
      <c r="E58" s="89" t="s">
        <v>68</v>
      </c>
    </row>
    <row r="59" spans="1:5" s="53" customFormat="1" ht="15" customHeight="1" x14ac:dyDescent="0.25">
      <c r="A59" s="52"/>
      <c r="B59" s="54"/>
      <c r="C59" s="55" t="s">
        <v>65</v>
      </c>
      <c r="D59" s="56">
        <f>SUM(D57+D58)</f>
        <v>0</v>
      </c>
      <c r="E59" s="89" t="s">
        <v>73</v>
      </c>
    </row>
    <row r="60" spans="1:5" s="53" customFormat="1" ht="15" customHeight="1" x14ac:dyDescent="0.25">
      <c r="A60" s="52"/>
      <c r="B60" s="54"/>
      <c r="C60" s="55" t="s">
        <v>30</v>
      </c>
      <c r="D60" s="11"/>
      <c r="E60" s="89" t="s">
        <v>72</v>
      </c>
    </row>
    <row r="61" spans="1:5" s="53" customFormat="1" ht="15" customHeight="1" x14ac:dyDescent="0.25">
      <c r="A61" s="52"/>
      <c r="B61" s="54"/>
      <c r="C61" s="55" t="s">
        <v>36</v>
      </c>
      <c r="D61" s="11"/>
      <c r="E61" s="89" t="s">
        <v>69</v>
      </c>
    </row>
    <row r="62" spans="1:5" s="53" customFormat="1" ht="15" customHeight="1" x14ac:dyDescent="0.25">
      <c r="A62" s="52"/>
      <c r="B62" s="54"/>
      <c r="C62" s="55" t="s">
        <v>66</v>
      </c>
      <c r="D62" s="56">
        <f>SUM(D60+D61)</f>
        <v>0</v>
      </c>
      <c r="E62" s="89" t="s">
        <v>71</v>
      </c>
    </row>
    <row r="63" spans="1:5" s="53" customFormat="1" ht="15" customHeight="1" x14ac:dyDescent="0.25">
      <c r="A63" s="52"/>
      <c r="B63" s="54"/>
      <c r="C63" s="57" t="s">
        <v>64</v>
      </c>
      <c r="D63" s="58">
        <f>SUM(D59-D62)</f>
        <v>0</v>
      </c>
      <c r="E63" s="89" t="s">
        <v>70</v>
      </c>
    </row>
    <row r="64" spans="1:5" s="53" customFormat="1" ht="15" customHeight="1" x14ac:dyDescent="0.25">
      <c r="A64" s="52"/>
      <c r="B64" s="54"/>
      <c r="C64" s="57"/>
      <c r="D64" s="59"/>
      <c r="E64" s="89" t="s">
        <v>76</v>
      </c>
    </row>
    <row r="65" spans="1:5" s="53" customFormat="1" ht="15" customHeight="1" x14ac:dyDescent="0.25">
      <c r="A65" s="52"/>
      <c r="B65" s="143" t="s">
        <v>29</v>
      </c>
      <c r="C65" s="144"/>
      <c r="D65" s="145"/>
      <c r="E65" s="89" t="s">
        <v>78</v>
      </c>
    </row>
    <row r="66" spans="1:5" s="53" customFormat="1" ht="15" customHeight="1" x14ac:dyDescent="0.25">
      <c r="A66" s="52"/>
      <c r="B66" s="60"/>
      <c r="C66" s="82"/>
      <c r="D66" s="83"/>
      <c r="E66" s="89" t="s">
        <v>77</v>
      </c>
    </row>
    <row r="67" spans="1:5" s="53" customFormat="1" ht="15" customHeight="1" x14ac:dyDescent="0.25">
      <c r="A67" s="52"/>
      <c r="B67" s="146" t="s">
        <v>75</v>
      </c>
      <c r="C67" s="147"/>
      <c r="D67" s="148"/>
      <c r="E67" s="89"/>
    </row>
    <row r="68" spans="1:5" s="53" customFormat="1" ht="15" customHeight="1" x14ac:dyDescent="0.25">
      <c r="A68" s="52"/>
      <c r="B68" s="60"/>
      <c r="C68" s="82" t="s">
        <v>42</v>
      </c>
      <c r="D68" s="12"/>
      <c r="E68" s="89" t="s">
        <v>79</v>
      </c>
    </row>
    <row r="69" spans="1:5" s="53" customFormat="1" ht="15" customHeight="1" x14ac:dyDescent="0.25">
      <c r="A69" s="52"/>
      <c r="B69" s="60"/>
      <c r="C69" s="82" t="s">
        <v>40</v>
      </c>
      <c r="D69" s="12"/>
      <c r="E69" s="89" t="s">
        <v>85</v>
      </c>
    </row>
    <row r="70" spans="1:5" s="53" customFormat="1" ht="15" customHeight="1" x14ac:dyDescent="0.25">
      <c r="A70" s="52"/>
      <c r="B70" s="60"/>
      <c r="C70" s="55" t="s">
        <v>65</v>
      </c>
      <c r="D70" s="100"/>
      <c r="E70" s="89" t="s">
        <v>80</v>
      </c>
    </row>
    <row r="71" spans="1:5" s="53" customFormat="1" ht="15" customHeight="1" x14ac:dyDescent="0.25">
      <c r="A71" s="52"/>
      <c r="B71" s="60"/>
      <c r="C71" s="88" t="s">
        <v>87</v>
      </c>
      <c r="D71" s="99"/>
      <c r="E71" s="89" t="s">
        <v>81</v>
      </c>
    </row>
    <row r="72" spans="1:5" s="53" customFormat="1" ht="15" customHeight="1" x14ac:dyDescent="0.25">
      <c r="A72" s="52"/>
      <c r="B72" s="60"/>
      <c r="C72" s="82" t="s">
        <v>38</v>
      </c>
      <c r="D72" s="68"/>
      <c r="E72" s="89" t="s">
        <v>82</v>
      </c>
    </row>
    <row r="73" spans="1:5" s="53" customFormat="1" ht="15" customHeight="1" thickBot="1" x14ac:dyDescent="0.3">
      <c r="A73" s="52"/>
      <c r="B73" s="61"/>
      <c r="C73" s="62" t="s">
        <v>39</v>
      </c>
      <c r="D73" s="69"/>
      <c r="E73" s="89" t="s">
        <v>83</v>
      </c>
    </row>
    <row r="74" spans="1:5" s="53" customFormat="1" ht="15" customHeight="1" x14ac:dyDescent="0.25">
      <c r="A74" s="52"/>
      <c r="B74" s="90"/>
      <c r="C74" s="90"/>
      <c r="D74" s="90"/>
      <c r="E74" s="89" t="s">
        <v>84</v>
      </c>
    </row>
    <row r="75" spans="1:5" s="53" customFormat="1" ht="15" customHeight="1" x14ac:dyDescent="0.25">
      <c r="A75" s="52"/>
      <c r="B75" s="91"/>
      <c r="C75" s="91"/>
      <c r="D75" s="91"/>
      <c r="E75" s="92" t="s">
        <v>69</v>
      </c>
    </row>
    <row r="76" spans="1:5" ht="15" customHeight="1" x14ac:dyDescent="0.25">
      <c r="A76" s="74"/>
      <c r="B76" s="93"/>
      <c r="C76" s="93"/>
      <c r="D76" s="93"/>
      <c r="E76" s="94" t="s">
        <v>86</v>
      </c>
    </row>
    <row r="77" spans="1:5" ht="15" customHeight="1" x14ac:dyDescent="0.25">
      <c r="A77" s="74"/>
      <c r="B77" s="87"/>
      <c r="C77" s="141"/>
      <c r="D77" s="141"/>
      <c r="E77" s="142"/>
    </row>
    <row r="78" spans="1:5" ht="7.5" customHeight="1" thickBot="1" x14ac:dyDescent="0.3">
      <c r="A78" s="80"/>
      <c r="B78" s="81"/>
      <c r="C78" s="81"/>
      <c r="D78" s="65"/>
      <c r="E78" s="66"/>
    </row>
  </sheetData>
  <sheetProtection sheet="1" objects="1" scenarios="1" selectLockedCells="1"/>
  <customSheetViews>
    <customSheetView guid="{2D8072B3-6344-448C-82BD-D4E1CD7B4866}" showPageBreaks="1" showGridLines="0" showRowCol="0" printArea="1" view="pageLayout" showRuler="0">
      <selection activeCell="C14" sqref="C14"/>
      <pageMargins left="0" right="0" top="0" bottom="0" header="0" footer="0"/>
      <pageSetup scale="79" orientation="portrait" r:id="rId1"/>
    </customSheetView>
  </customSheetViews>
  <mergeCells count="46">
    <mergeCell ref="E51:E53"/>
    <mergeCell ref="C77:E77"/>
    <mergeCell ref="B65:D65"/>
    <mergeCell ref="B67:D67"/>
    <mergeCell ref="B56:D56"/>
    <mergeCell ref="B55:E55"/>
    <mergeCell ref="B51:C51"/>
    <mergeCell ref="B24:C24"/>
    <mergeCell ref="B25:C25"/>
    <mergeCell ref="B26:C26"/>
    <mergeCell ref="B27:C27"/>
    <mergeCell ref="E38:E41"/>
    <mergeCell ref="B29:C29"/>
    <mergeCell ref="B33:E33"/>
    <mergeCell ref="B30:C30"/>
    <mergeCell ref="B31:C31"/>
    <mergeCell ref="B28:D28"/>
    <mergeCell ref="B38:D38"/>
    <mergeCell ref="B34:E35"/>
    <mergeCell ref="B37:D37"/>
    <mergeCell ref="B39:D39"/>
    <mergeCell ref="B45:C45"/>
    <mergeCell ref="B46:C46"/>
    <mergeCell ref="B53:C53"/>
    <mergeCell ref="B48:C48"/>
    <mergeCell ref="B44:D44"/>
    <mergeCell ref="B49:C49"/>
    <mergeCell ref="B52:C52"/>
    <mergeCell ref="B23:C23"/>
    <mergeCell ref="B16:C16"/>
    <mergeCell ref="B12:C12"/>
    <mergeCell ref="B13:C13"/>
    <mergeCell ref="B14:C14"/>
    <mergeCell ref="B19:D19"/>
    <mergeCell ref="B17:C17"/>
    <mergeCell ref="A1:C1"/>
    <mergeCell ref="B20:C20"/>
    <mergeCell ref="B21:C21"/>
    <mergeCell ref="B22:C22"/>
    <mergeCell ref="B5:C5"/>
    <mergeCell ref="B6:C6"/>
    <mergeCell ref="B7:C7"/>
    <mergeCell ref="B8:C8"/>
    <mergeCell ref="B11:D11"/>
    <mergeCell ref="B10:C10"/>
    <mergeCell ref="B9:C9"/>
  </mergeCells>
  <conditionalFormatting sqref="D7">
    <cfRule type="cellIs" dxfId="31" priority="27" operator="greaterThan">
      <formula>$D$6</formula>
    </cfRule>
  </conditionalFormatting>
  <conditionalFormatting sqref="D72:D73">
    <cfRule type="cellIs" dxfId="30" priority="8" operator="lessThanOrEqual">
      <formula>0.02</formula>
    </cfRule>
    <cfRule type="cellIs" dxfId="29" priority="19" operator="between">
      <formula>2.01%</formula>
      <formula>0.0899</formula>
    </cfRule>
  </conditionalFormatting>
  <conditionalFormatting sqref="D31">
    <cfRule type="cellIs" dxfId="28" priority="17" operator="greaterThan">
      <formula>314827</formula>
    </cfRule>
    <cfRule type="cellIs" dxfId="27" priority="18" operator="lessThanOrEqual">
      <formula>314827</formula>
    </cfRule>
  </conditionalFormatting>
  <conditionalFormatting sqref="D46">
    <cfRule type="cellIs" dxfId="26" priority="16" operator="lessThanOrEqual">
      <formula>D8</formula>
    </cfRule>
  </conditionalFormatting>
  <conditionalFormatting sqref="D10">
    <cfRule type="cellIs" dxfId="25" priority="15" operator="lessThanOrEqual">
      <formula>D1048539</formula>
    </cfRule>
  </conditionalFormatting>
  <conditionalFormatting sqref="D49">
    <cfRule type="cellIs" dxfId="24" priority="12" operator="lessThanOrEqual">
      <formula>$D$10</formula>
    </cfRule>
  </conditionalFormatting>
  <conditionalFormatting sqref="D53">
    <cfRule type="cellIs" dxfId="23" priority="1" operator="greaterThanOrEqual">
      <formula>6</formula>
    </cfRule>
    <cfRule type="cellIs" dxfId="22" priority="11" operator="lessThanOrEqual">
      <formula>5</formula>
    </cfRule>
  </conditionalFormatting>
  <conditionalFormatting sqref="D69">
    <cfRule type="cellIs" dxfId="21" priority="6" operator="greaterThanOrEqual">
      <formula>$D$68</formula>
    </cfRule>
    <cfRule type="cellIs" dxfId="20" priority="7" operator="lessThan">
      <formula>$D$68</formula>
    </cfRule>
  </conditionalFormatting>
  <conditionalFormatting sqref="D71">
    <cfRule type="cellIs" dxfId="19" priority="4" operator="greaterThanOrEqual">
      <formula>$D$70</formula>
    </cfRule>
    <cfRule type="cellIs" dxfId="18" priority="5" operator="lessThan">
      <formula>$D$70</formula>
    </cfRule>
  </conditionalFormatting>
  <conditionalFormatting sqref="D73">
    <cfRule type="cellIs" dxfId="17" priority="2" operator="greaterThan">
      <formula>SUM($D$72+50)</formula>
    </cfRule>
    <cfRule type="cellIs" dxfId="16" priority="3" operator="between">
      <formula>$D$72</formula>
      <formula>SUM($D$72+50)</formula>
    </cfRule>
  </conditionalFormatting>
  <dataValidations count="1">
    <dataValidation type="date" operator="greaterThanOrEqual" allowBlank="1" showInputMessage="1" showErrorMessage="1" error="Case date must be greater than or equaul to 4/18/11" sqref="D8">
      <formula1>40651</formula1>
    </dataValidation>
  </dataValidations>
  <hyperlinks>
    <hyperlink ref="C40" r:id="rId2"/>
  </hyperlinks>
  <printOptions horizontalCentered="1" verticalCentered="1"/>
  <pageMargins left="0" right="0" top="0" bottom="0" header="0" footer="0"/>
  <pageSetup scale="7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workbookViewId="0">
      <selection activeCell="E2" sqref="E2"/>
    </sheetView>
  </sheetViews>
  <sheetFormatPr defaultRowHeight="15" x14ac:dyDescent="0.25"/>
  <cols>
    <col min="1" max="2" width="3.7109375" style="14" customWidth="1"/>
    <col min="3" max="3" width="50.7109375" style="14" customWidth="1"/>
    <col min="4" max="4" width="20" style="67" customWidth="1"/>
    <col min="5" max="5" width="79.7109375" style="14" customWidth="1"/>
    <col min="6" max="6" width="10.5703125" style="14" customWidth="1"/>
    <col min="7" max="7" width="10.7109375" style="14" customWidth="1"/>
    <col min="8" max="8" width="10.5703125" style="14" customWidth="1"/>
    <col min="9" max="10" width="15.7109375" style="14" customWidth="1"/>
    <col min="11" max="16384" width="9.140625" style="14"/>
  </cols>
  <sheetData>
    <row r="1" spans="1:6" ht="60" customHeight="1" x14ac:dyDescent="0.25">
      <c r="A1" s="101" t="s">
        <v>45</v>
      </c>
      <c r="B1" s="102"/>
      <c r="C1" s="102"/>
      <c r="D1" s="70"/>
      <c r="E1" s="71" t="s">
        <v>47</v>
      </c>
    </row>
    <row r="2" spans="1:6" ht="15" customHeight="1" x14ac:dyDescent="0.25">
      <c r="A2" s="74"/>
      <c r="B2" s="15"/>
      <c r="C2" s="15"/>
      <c r="D2" s="16" t="s">
        <v>16</v>
      </c>
      <c r="E2" s="13"/>
    </row>
    <row r="3" spans="1:6" ht="15" customHeight="1" x14ac:dyDescent="0.25">
      <c r="A3" s="74"/>
      <c r="B3" s="15"/>
      <c r="C3" s="15"/>
      <c r="D3" s="16" t="s">
        <v>17</v>
      </c>
      <c r="E3" s="13"/>
    </row>
    <row r="4" spans="1:6" ht="7.5" customHeight="1" x14ac:dyDescent="0.35">
      <c r="A4" s="74"/>
      <c r="B4" s="17"/>
      <c r="C4" s="17"/>
      <c r="D4" s="17"/>
      <c r="E4" s="18"/>
    </row>
    <row r="5" spans="1:6" x14ac:dyDescent="0.25">
      <c r="A5" s="74"/>
      <c r="B5" s="106" t="s">
        <v>32</v>
      </c>
      <c r="C5" s="106"/>
      <c r="D5" s="1"/>
      <c r="E5" s="19"/>
    </row>
    <row r="6" spans="1:6" x14ac:dyDescent="0.25">
      <c r="A6" s="74"/>
      <c r="B6" s="106" t="s">
        <v>13</v>
      </c>
      <c r="C6" s="106"/>
      <c r="D6" s="1"/>
      <c r="E6" s="20"/>
    </row>
    <row r="7" spans="1:6" x14ac:dyDescent="0.25">
      <c r="A7" s="74"/>
      <c r="B7" s="106" t="s">
        <v>0</v>
      </c>
      <c r="C7" s="106"/>
      <c r="D7" s="1"/>
      <c r="E7" s="19"/>
    </row>
    <row r="8" spans="1:6" x14ac:dyDescent="0.25">
      <c r="A8" s="74"/>
      <c r="B8" s="106" t="s">
        <v>1</v>
      </c>
      <c r="C8" s="106"/>
      <c r="D8" s="1"/>
      <c r="E8" s="21"/>
      <c r="F8" s="22"/>
    </row>
    <row r="9" spans="1:6" x14ac:dyDescent="0.25">
      <c r="A9" s="74"/>
      <c r="B9" s="106" t="s">
        <v>2</v>
      </c>
      <c r="C9" s="106"/>
      <c r="D9" s="1"/>
      <c r="E9" s="21"/>
      <c r="F9" s="22"/>
    </row>
    <row r="10" spans="1:6" x14ac:dyDescent="0.25">
      <c r="A10" s="74"/>
      <c r="B10" s="108" t="s">
        <v>34</v>
      </c>
      <c r="C10" s="108"/>
      <c r="D10" s="10"/>
      <c r="E10" s="21"/>
      <c r="F10" s="22"/>
    </row>
    <row r="11" spans="1:6" ht="7.5" customHeight="1" x14ac:dyDescent="0.35">
      <c r="A11" s="74"/>
      <c r="B11" s="107"/>
      <c r="C11" s="107"/>
      <c r="D11" s="107"/>
      <c r="E11" s="19"/>
    </row>
    <row r="12" spans="1:6" ht="17.25" x14ac:dyDescent="0.25">
      <c r="A12" s="74"/>
      <c r="B12" s="109" t="s">
        <v>48</v>
      </c>
      <c r="C12" s="109"/>
      <c r="D12" s="73"/>
      <c r="E12" s="19"/>
    </row>
    <row r="13" spans="1:6" x14ac:dyDescent="0.25">
      <c r="A13" s="74"/>
      <c r="B13" s="111" t="s">
        <v>51</v>
      </c>
      <c r="C13" s="111"/>
      <c r="D13" s="73"/>
      <c r="E13" s="19"/>
    </row>
    <row r="14" spans="1:6" ht="7.5" customHeight="1" x14ac:dyDescent="0.25">
      <c r="A14" s="74"/>
      <c r="B14" s="75"/>
      <c r="C14" s="75"/>
      <c r="D14" s="25"/>
      <c r="E14" s="19"/>
    </row>
    <row r="15" spans="1:6" ht="15" customHeight="1" thickBot="1" x14ac:dyDescent="0.3">
      <c r="A15" s="74"/>
      <c r="B15" s="110" t="s">
        <v>25</v>
      </c>
      <c r="C15" s="110"/>
      <c r="D15" s="110"/>
      <c r="E15" s="19"/>
    </row>
    <row r="16" spans="1:6" x14ac:dyDescent="0.25">
      <c r="A16" s="74"/>
      <c r="B16" s="103" t="s">
        <v>10</v>
      </c>
      <c r="C16" s="104"/>
      <c r="D16" s="26"/>
      <c r="E16" s="19"/>
    </row>
    <row r="17" spans="1:10" x14ac:dyDescent="0.25">
      <c r="A17" s="74"/>
      <c r="B17" s="105" t="s">
        <v>49</v>
      </c>
      <c r="C17" s="106"/>
      <c r="D17" s="27">
        <f>IF(D12&lt;D13, D12, D13)</f>
        <v>0</v>
      </c>
      <c r="E17" s="28"/>
      <c r="F17" s="29"/>
      <c r="G17" s="30"/>
      <c r="H17" s="30"/>
      <c r="I17" s="30"/>
      <c r="J17" s="29"/>
    </row>
    <row r="18" spans="1:10" ht="17.25" x14ac:dyDescent="0.25">
      <c r="A18" s="74"/>
      <c r="B18" s="105" t="s">
        <v>15</v>
      </c>
      <c r="C18" s="106"/>
      <c r="D18" s="9"/>
      <c r="E18" s="19"/>
      <c r="I18" s="30"/>
      <c r="J18" s="29"/>
    </row>
    <row r="19" spans="1:10" x14ac:dyDescent="0.25">
      <c r="A19" s="74"/>
      <c r="B19" s="105" t="s">
        <v>3</v>
      </c>
      <c r="C19" s="106"/>
      <c r="D19" s="27">
        <f>+D17-D18</f>
        <v>0</v>
      </c>
      <c r="E19" s="31"/>
      <c r="I19" s="30"/>
      <c r="J19" s="29"/>
    </row>
    <row r="20" spans="1:10" x14ac:dyDescent="0.25">
      <c r="A20" s="74"/>
      <c r="B20" s="121" t="s">
        <v>11</v>
      </c>
      <c r="C20" s="122"/>
      <c r="D20" s="32"/>
      <c r="E20" s="19"/>
      <c r="H20" s="30"/>
      <c r="I20" s="30"/>
      <c r="J20" s="29"/>
    </row>
    <row r="21" spans="1:10" x14ac:dyDescent="0.25">
      <c r="A21" s="74"/>
      <c r="B21" s="105" t="s">
        <v>3</v>
      </c>
      <c r="C21" s="106"/>
      <c r="D21" s="27">
        <f>+D19</f>
        <v>0</v>
      </c>
      <c r="E21" s="19"/>
    </row>
    <row r="22" spans="1:10" x14ac:dyDescent="0.25">
      <c r="A22" s="74"/>
      <c r="B22" s="105" t="s">
        <v>8</v>
      </c>
      <c r="C22" s="106"/>
      <c r="D22" s="33">
        <f>IF(D8&lt;41008,0.0175,IF(AND(D8&gt;=41071,D9&lt;=39964),0.0001,0.0175))</f>
        <v>1.7500000000000002E-2</v>
      </c>
      <c r="E22" s="31"/>
    </row>
    <row r="23" spans="1:10" ht="15" customHeight="1" x14ac:dyDescent="0.25">
      <c r="A23" s="74"/>
      <c r="B23" s="105" t="s">
        <v>7</v>
      </c>
      <c r="C23" s="106"/>
      <c r="D23" s="27">
        <f>+D21*D22</f>
        <v>0</v>
      </c>
      <c r="E23" s="19"/>
      <c r="H23" s="30"/>
      <c r="I23" s="29"/>
    </row>
    <row r="24" spans="1:10" ht="15" customHeight="1" x14ac:dyDescent="0.25">
      <c r="A24" s="74"/>
      <c r="B24" s="128" t="s">
        <v>12</v>
      </c>
      <c r="C24" s="129"/>
      <c r="D24" s="130"/>
      <c r="E24" s="19"/>
    </row>
    <row r="25" spans="1:10" x14ac:dyDescent="0.25">
      <c r="A25" s="74"/>
      <c r="B25" s="105" t="s">
        <v>4</v>
      </c>
      <c r="C25" s="106"/>
      <c r="D25" s="27">
        <f>IF(D18&gt;D23,+D17/1.0001,D19)</f>
        <v>0</v>
      </c>
      <c r="E25" s="28"/>
      <c r="F25" s="34"/>
      <c r="G25" s="35"/>
      <c r="H25" s="34"/>
    </row>
    <row r="26" spans="1:10" ht="15" customHeight="1" x14ac:dyDescent="0.25">
      <c r="A26" s="74"/>
      <c r="B26" s="105" t="s">
        <v>5</v>
      </c>
      <c r="C26" s="106"/>
      <c r="D26" s="27">
        <f>+D25*D22</f>
        <v>0</v>
      </c>
      <c r="E26" s="36" t="s">
        <v>22</v>
      </c>
    </row>
    <row r="27" spans="1:10" ht="15" customHeight="1" thickBot="1" x14ac:dyDescent="0.3">
      <c r="A27" s="74"/>
      <c r="B27" s="126" t="s">
        <v>9</v>
      </c>
      <c r="C27" s="127"/>
      <c r="D27" s="37">
        <f>+D25+D26</f>
        <v>0</v>
      </c>
      <c r="E27" s="36" t="s">
        <v>60</v>
      </c>
    </row>
    <row r="28" spans="1:10" ht="7.5" customHeight="1" x14ac:dyDescent="0.25">
      <c r="A28" s="74"/>
      <c r="B28" s="75"/>
      <c r="C28" s="75"/>
      <c r="D28" s="25"/>
      <c r="E28" s="38"/>
    </row>
    <row r="29" spans="1:10" ht="15" customHeight="1" x14ac:dyDescent="0.25">
      <c r="A29" s="74"/>
      <c r="B29" s="124" t="s">
        <v>50</v>
      </c>
      <c r="C29" s="124"/>
      <c r="D29" s="124"/>
      <c r="E29" s="125"/>
    </row>
    <row r="30" spans="1:10" ht="15" customHeight="1" x14ac:dyDescent="0.25">
      <c r="A30" s="74"/>
      <c r="B30" s="134" t="s">
        <v>41</v>
      </c>
      <c r="C30" s="134"/>
      <c r="D30" s="134"/>
      <c r="E30" s="135"/>
    </row>
    <row r="31" spans="1:10" x14ac:dyDescent="0.25">
      <c r="A31" s="74"/>
      <c r="B31" s="134"/>
      <c r="C31" s="134"/>
      <c r="D31" s="134"/>
      <c r="E31" s="135"/>
    </row>
    <row r="32" spans="1:10" ht="7.5" customHeight="1" x14ac:dyDescent="0.25">
      <c r="A32" s="74"/>
      <c r="B32" s="39"/>
      <c r="C32" s="39"/>
      <c r="D32" s="39"/>
      <c r="E32" s="40"/>
    </row>
    <row r="33" spans="1:5" ht="15" customHeight="1" thickBot="1" x14ac:dyDescent="0.3">
      <c r="A33" s="74"/>
      <c r="B33" s="136" t="s">
        <v>26</v>
      </c>
      <c r="C33" s="136"/>
      <c r="D33" s="136"/>
      <c r="E33" s="40"/>
    </row>
    <row r="34" spans="1:5" ht="15" customHeight="1" x14ac:dyDescent="0.25">
      <c r="A34" s="74"/>
      <c r="B34" s="131" t="s">
        <v>58</v>
      </c>
      <c r="C34" s="132"/>
      <c r="D34" s="133"/>
      <c r="E34" s="123" t="s">
        <v>23</v>
      </c>
    </row>
    <row r="35" spans="1:5" ht="30" customHeight="1" x14ac:dyDescent="0.25">
      <c r="A35" s="74"/>
      <c r="B35" s="137" t="s">
        <v>59</v>
      </c>
      <c r="C35" s="138"/>
      <c r="D35" s="139"/>
      <c r="E35" s="123"/>
    </row>
    <row r="36" spans="1:5" ht="15" customHeight="1" x14ac:dyDescent="0.25">
      <c r="A36" s="74"/>
      <c r="B36" s="41" t="s">
        <v>20</v>
      </c>
      <c r="C36" s="86" t="s">
        <v>19</v>
      </c>
      <c r="D36" s="5"/>
      <c r="E36" s="123"/>
    </row>
    <row r="37" spans="1:5" x14ac:dyDescent="0.25">
      <c r="A37" s="74"/>
      <c r="B37" s="41" t="s">
        <v>21</v>
      </c>
      <c r="C37" s="75" t="s">
        <v>44</v>
      </c>
      <c r="D37" s="72">
        <f>D13</f>
        <v>0</v>
      </c>
      <c r="E37" s="123"/>
    </row>
    <row r="38" spans="1:5" ht="16.5" thickBot="1" x14ac:dyDescent="0.3">
      <c r="A38" s="74"/>
      <c r="B38" s="42"/>
      <c r="C38" s="43" t="s">
        <v>14</v>
      </c>
      <c r="D38" s="44">
        <f>IF(D27&gt;D36,D37,D27)</f>
        <v>0</v>
      </c>
      <c r="E38" s="45"/>
    </row>
    <row r="39" spans="1:5" ht="7.5" customHeight="1" x14ac:dyDescent="0.25">
      <c r="A39" s="74"/>
      <c r="B39" s="46"/>
      <c r="C39" s="46"/>
      <c r="D39" s="47"/>
      <c r="E39" s="40"/>
    </row>
    <row r="40" spans="1:5" ht="15" customHeight="1" thickBot="1" x14ac:dyDescent="0.3">
      <c r="A40" s="74"/>
      <c r="B40" s="118" t="s">
        <v>24</v>
      </c>
      <c r="C40" s="118"/>
      <c r="D40" s="118"/>
      <c r="E40" s="40"/>
    </row>
    <row r="41" spans="1:5" ht="15" customHeight="1" x14ac:dyDescent="0.25">
      <c r="A41" s="74"/>
      <c r="B41" s="112" t="s">
        <v>56</v>
      </c>
      <c r="C41" s="113"/>
      <c r="D41" s="2"/>
      <c r="E41" s="40"/>
    </row>
    <row r="42" spans="1:5" ht="15" customHeight="1" x14ac:dyDescent="0.25">
      <c r="A42" s="74"/>
      <c r="B42" s="114" t="s">
        <v>27</v>
      </c>
      <c r="C42" s="115"/>
      <c r="D42" s="48" t="str">
        <f>IF(D41="","",D41+210)</f>
        <v/>
      </c>
      <c r="E42" s="40"/>
    </row>
    <row r="43" spans="1:5" ht="7.5" customHeight="1" x14ac:dyDescent="0.25">
      <c r="A43" s="74"/>
      <c r="B43" s="78"/>
      <c r="C43" s="79"/>
      <c r="D43" s="49"/>
      <c r="E43" s="40"/>
    </row>
    <row r="44" spans="1:5" ht="15" customHeight="1" x14ac:dyDescent="0.25">
      <c r="A44" s="74"/>
      <c r="B44" s="114" t="s">
        <v>18</v>
      </c>
      <c r="C44" s="115"/>
      <c r="D44" s="3"/>
      <c r="E44" s="40"/>
    </row>
    <row r="45" spans="1:5" ht="15" customHeight="1" x14ac:dyDescent="0.25">
      <c r="A45" s="74"/>
      <c r="B45" s="119" t="s">
        <v>28</v>
      </c>
      <c r="C45" s="120"/>
      <c r="D45" s="50" t="str">
        <f>IF(D44="","",MIN(30,D44+12))</f>
        <v/>
      </c>
      <c r="E45" s="40"/>
    </row>
    <row r="46" spans="1:5" ht="7.5" customHeight="1" x14ac:dyDescent="0.25">
      <c r="A46" s="74"/>
      <c r="B46" s="76"/>
      <c r="C46" s="77"/>
      <c r="D46" s="51"/>
      <c r="E46" s="40"/>
    </row>
    <row r="47" spans="1:5" ht="15" customHeight="1" x14ac:dyDescent="0.25">
      <c r="A47" s="74"/>
      <c r="B47" s="114" t="s">
        <v>53</v>
      </c>
      <c r="C47" s="115"/>
      <c r="D47" s="4"/>
      <c r="E47" s="140" t="s">
        <v>57</v>
      </c>
    </row>
    <row r="48" spans="1:5" ht="15" customHeight="1" x14ac:dyDescent="0.25">
      <c r="A48" s="74"/>
      <c r="B48" s="114" t="s">
        <v>55</v>
      </c>
      <c r="C48" s="115"/>
      <c r="D48" s="4"/>
      <c r="E48" s="140"/>
    </row>
    <row r="49" spans="1:5" ht="15" customHeight="1" thickBot="1" x14ac:dyDescent="0.3">
      <c r="A49" s="74"/>
      <c r="B49" s="116" t="s">
        <v>54</v>
      </c>
      <c r="C49" s="117"/>
      <c r="D49" s="85">
        <f>(YEAR(D48)-YEAR(D47))*12+MONTH(D48)-MONTH(D47)</f>
        <v>0</v>
      </c>
      <c r="E49" s="140"/>
    </row>
    <row r="50" spans="1:5" ht="7.5" customHeight="1" x14ac:dyDescent="0.25">
      <c r="A50" s="74"/>
      <c r="B50" s="39"/>
      <c r="C50" s="39"/>
      <c r="D50" s="39"/>
      <c r="E50" s="40"/>
    </row>
    <row r="51" spans="1:5" s="53" customFormat="1" ht="15" customHeight="1" thickBot="1" x14ac:dyDescent="0.3">
      <c r="A51" s="52"/>
      <c r="B51" s="152" t="s">
        <v>35</v>
      </c>
      <c r="C51" s="152"/>
      <c r="D51" s="152"/>
      <c r="E51" s="153"/>
    </row>
    <row r="52" spans="1:5" s="53" customFormat="1" ht="15" customHeight="1" x14ac:dyDescent="0.25">
      <c r="A52" s="52"/>
      <c r="B52" s="149" t="s">
        <v>74</v>
      </c>
      <c r="C52" s="150"/>
      <c r="D52" s="151"/>
      <c r="E52" s="89"/>
    </row>
    <row r="53" spans="1:5" s="53" customFormat="1" ht="15" customHeight="1" x14ac:dyDescent="0.25">
      <c r="A53" s="52"/>
      <c r="B53" s="54"/>
      <c r="C53" s="55" t="s">
        <v>31</v>
      </c>
      <c r="D53" s="11"/>
      <c r="E53" s="89" t="s">
        <v>67</v>
      </c>
    </row>
    <row r="54" spans="1:5" s="53" customFormat="1" ht="15" customHeight="1" x14ac:dyDescent="0.25">
      <c r="A54" s="52"/>
      <c r="B54" s="54"/>
      <c r="C54" s="55" t="s">
        <v>37</v>
      </c>
      <c r="D54" s="11"/>
      <c r="E54" s="89" t="s">
        <v>68</v>
      </c>
    </row>
    <row r="55" spans="1:5" s="53" customFormat="1" ht="15" customHeight="1" x14ac:dyDescent="0.25">
      <c r="A55" s="52"/>
      <c r="B55" s="54"/>
      <c r="C55" s="55" t="s">
        <v>65</v>
      </c>
      <c r="D55" s="56">
        <f>SUM(D53+D54)</f>
        <v>0</v>
      </c>
      <c r="E55" s="89" t="s">
        <v>73</v>
      </c>
    </row>
    <row r="56" spans="1:5" s="53" customFormat="1" ht="15" customHeight="1" x14ac:dyDescent="0.25">
      <c r="A56" s="52"/>
      <c r="B56" s="54"/>
      <c r="C56" s="55" t="s">
        <v>30</v>
      </c>
      <c r="D56" s="11"/>
      <c r="E56" s="89" t="s">
        <v>72</v>
      </c>
    </row>
    <row r="57" spans="1:5" s="53" customFormat="1" ht="15" customHeight="1" x14ac:dyDescent="0.25">
      <c r="A57" s="52"/>
      <c r="B57" s="54"/>
      <c r="C57" s="55" t="s">
        <v>36</v>
      </c>
      <c r="D57" s="11"/>
      <c r="E57" s="89" t="s">
        <v>69</v>
      </c>
    </row>
    <row r="58" spans="1:5" s="53" customFormat="1" ht="15" customHeight="1" x14ac:dyDescent="0.25">
      <c r="A58" s="52"/>
      <c r="B58" s="54"/>
      <c r="C58" s="55" t="s">
        <v>66</v>
      </c>
      <c r="D58" s="56">
        <f>SUM(D56+D57)</f>
        <v>0</v>
      </c>
      <c r="E58" s="89" t="s">
        <v>71</v>
      </c>
    </row>
    <row r="59" spans="1:5" s="53" customFormat="1" ht="15" customHeight="1" x14ac:dyDescent="0.25">
      <c r="A59" s="52"/>
      <c r="B59" s="54"/>
      <c r="C59" s="57" t="s">
        <v>64</v>
      </c>
      <c r="D59" s="58">
        <f>SUM(D55-D58)</f>
        <v>0</v>
      </c>
      <c r="E59" s="89" t="s">
        <v>70</v>
      </c>
    </row>
    <row r="60" spans="1:5" s="53" customFormat="1" ht="15" customHeight="1" x14ac:dyDescent="0.25">
      <c r="A60" s="52"/>
      <c r="B60" s="54"/>
      <c r="C60" s="57"/>
      <c r="D60" s="59"/>
      <c r="E60" s="89" t="s">
        <v>76</v>
      </c>
    </row>
    <row r="61" spans="1:5" s="53" customFormat="1" ht="15" customHeight="1" x14ac:dyDescent="0.25">
      <c r="A61" s="52"/>
      <c r="B61" s="143" t="s">
        <v>29</v>
      </c>
      <c r="C61" s="144"/>
      <c r="D61" s="145"/>
      <c r="E61" s="89" t="s">
        <v>78</v>
      </c>
    </row>
    <row r="62" spans="1:5" s="53" customFormat="1" ht="15" customHeight="1" x14ac:dyDescent="0.25">
      <c r="A62" s="52"/>
      <c r="B62" s="60"/>
      <c r="C62" s="82"/>
      <c r="D62" s="83"/>
      <c r="E62" s="89" t="s">
        <v>77</v>
      </c>
    </row>
    <row r="63" spans="1:5" s="53" customFormat="1" ht="15" customHeight="1" x14ac:dyDescent="0.25">
      <c r="A63" s="52"/>
      <c r="B63" s="146" t="s">
        <v>75</v>
      </c>
      <c r="C63" s="147"/>
      <c r="D63" s="148"/>
      <c r="E63" s="89"/>
    </row>
    <row r="64" spans="1:5" s="53" customFormat="1" ht="15" customHeight="1" x14ac:dyDescent="0.25">
      <c r="A64" s="52"/>
      <c r="B64" s="60"/>
      <c r="C64" s="82" t="s">
        <v>42</v>
      </c>
      <c r="D64" s="12"/>
      <c r="E64" s="89" t="s">
        <v>79</v>
      </c>
    </row>
    <row r="65" spans="1:5" s="53" customFormat="1" ht="15" customHeight="1" x14ac:dyDescent="0.25">
      <c r="A65" s="52"/>
      <c r="B65" s="60"/>
      <c r="C65" s="82" t="s">
        <v>40</v>
      </c>
      <c r="D65" s="98"/>
      <c r="E65" s="89" t="s">
        <v>85</v>
      </c>
    </row>
    <row r="66" spans="1:5" s="53" customFormat="1" ht="15" customHeight="1" x14ac:dyDescent="0.25">
      <c r="A66" s="52"/>
      <c r="B66" s="60"/>
      <c r="C66" s="55" t="s">
        <v>65</v>
      </c>
      <c r="D66" s="6"/>
      <c r="E66" s="89" t="s">
        <v>80</v>
      </c>
    </row>
    <row r="67" spans="1:5" s="53" customFormat="1" ht="15" customHeight="1" x14ac:dyDescent="0.25">
      <c r="A67" s="52"/>
      <c r="B67" s="60"/>
      <c r="C67" s="82" t="s">
        <v>87</v>
      </c>
      <c r="D67" s="99"/>
      <c r="E67" s="89" t="s">
        <v>81</v>
      </c>
    </row>
    <row r="68" spans="1:5" s="53" customFormat="1" ht="15" customHeight="1" x14ac:dyDescent="0.25">
      <c r="A68" s="52"/>
      <c r="B68" s="60"/>
      <c r="C68" s="82" t="s">
        <v>38</v>
      </c>
      <c r="D68" s="68"/>
      <c r="E68" s="89" t="s">
        <v>82</v>
      </c>
    </row>
    <row r="69" spans="1:5" s="53" customFormat="1" ht="15" customHeight="1" thickBot="1" x14ac:dyDescent="0.3">
      <c r="A69" s="52"/>
      <c r="B69" s="61"/>
      <c r="C69" s="62" t="s">
        <v>39</v>
      </c>
      <c r="D69" s="69"/>
      <c r="E69" s="89" t="s">
        <v>83</v>
      </c>
    </row>
    <row r="70" spans="1:5" s="53" customFormat="1" ht="15" customHeight="1" x14ac:dyDescent="0.25">
      <c r="A70" s="52"/>
      <c r="B70" s="82"/>
      <c r="C70" s="82"/>
      <c r="D70" s="82"/>
      <c r="E70" s="89" t="s">
        <v>84</v>
      </c>
    </row>
    <row r="71" spans="1:5" s="53" customFormat="1" ht="15" customHeight="1" x14ac:dyDescent="0.25">
      <c r="A71" s="52"/>
      <c r="B71" s="95"/>
      <c r="C71" s="95"/>
      <c r="D71" s="95"/>
      <c r="E71" s="92" t="s">
        <v>69</v>
      </c>
    </row>
    <row r="72" spans="1:5" s="53" customFormat="1" ht="15" customHeight="1" x14ac:dyDescent="0.25">
      <c r="A72" s="52"/>
      <c r="B72" s="63"/>
      <c r="C72" s="64"/>
      <c r="D72" s="64"/>
      <c r="E72" s="94" t="s">
        <v>86</v>
      </c>
    </row>
    <row r="73" spans="1:5" ht="15.75" customHeight="1" x14ac:dyDescent="0.25">
      <c r="A73" s="74"/>
      <c r="B73" s="96"/>
      <c r="C73" s="96"/>
      <c r="D73" s="96"/>
      <c r="E73" s="97"/>
    </row>
    <row r="74" spans="1:5" ht="7.5" customHeight="1" thickBot="1" x14ac:dyDescent="0.3">
      <c r="A74" s="80"/>
      <c r="B74" s="81"/>
      <c r="C74" s="81"/>
      <c r="D74" s="65"/>
      <c r="E74" s="66"/>
    </row>
  </sheetData>
  <sheetProtection sheet="1" objects="1" scenarios="1" selectLockedCells="1"/>
  <mergeCells count="42">
    <mergeCell ref="E47:E49"/>
    <mergeCell ref="B49:C49"/>
    <mergeCell ref="B51:E51"/>
    <mergeCell ref="B52:D52"/>
    <mergeCell ref="B61:D61"/>
    <mergeCell ref="B63:D63"/>
    <mergeCell ref="B40:D40"/>
    <mergeCell ref="B41:C41"/>
    <mergeCell ref="B42:C42"/>
    <mergeCell ref="B44:C44"/>
    <mergeCell ref="B45:C45"/>
    <mergeCell ref="B47:C47"/>
    <mergeCell ref="B48:C48"/>
    <mergeCell ref="B34:D34"/>
    <mergeCell ref="E34:E37"/>
    <mergeCell ref="B35:D35"/>
    <mergeCell ref="B20:C20"/>
    <mergeCell ref="B21:C21"/>
    <mergeCell ref="B22:C22"/>
    <mergeCell ref="B23:C23"/>
    <mergeCell ref="B24:D24"/>
    <mergeCell ref="B25:C25"/>
    <mergeCell ref="B26:C26"/>
    <mergeCell ref="B27:C27"/>
    <mergeCell ref="B29:E29"/>
    <mergeCell ref="B30:E31"/>
    <mergeCell ref="B33:D33"/>
    <mergeCell ref="B19:C19"/>
    <mergeCell ref="B10:C10"/>
    <mergeCell ref="B11:D11"/>
    <mergeCell ref="B12:C12"/>
    <mergeCell ref="A1:C1"/>
    <mergeCell ref="B5:C5"/>
    <mergeCell ref="B6:C6"/>
    <mergeCell ref="B7:C7"/>
    <mergeCell ref="B8:C8"/>
    <mergeCell ref="B9:C9"/>
    <mergeCell ref="B13:C13"/>
    <mergeCell ref="B15:D15"/>
    <mergeCell ref="B16:C16"/>
    <mergeCell ref="B17:C17"/>
    <mergeCell ref="B18:C18"/>
  </mergeCells>
  <conditionalFormatting sqref="D7">
    <cfRule type="cellIs" dxfId="15" priority="16" operator="greaterThan">
      <formula>$D$6</formula>
    </cfRule>
  </conditionalFormatting>
  <conditionalFormatting sqref="D68:D69">
    <cfRule type="cellIs" dxfId="14" priority="8" operator="lessThanOrEqual">
      <formula>0.02</formula>
    </cfRule>
    <cfRule type="cellIs" dxfId="13" priority="15" operator="between">
      <formula>2.01%</formula>
      <formula>0.0899</formula>
    </cfRule>
  </conditionalFormatting>
  <conditionalFormatting sqref="D27">
    <cfRule type="cellIs" dxfId="12" priority="13" operator="greaterThan">
      <formula>314827</formula>
    </cfRule>
    <cfRule type="cellIs" dxfId="11" priority="14" operator="lessThanOrEqual">
      <formula>314827</formula>
    </cfRule>
  </conditionalFormatting>
  <conditionalFormatting sqref="D42">
    <cfRule type="cellIs" dxfId="10" priority="12" operator="lessThanOrEqual">
      <formula>D8</formula>
    </cfRule>
  </conditionalFormatting>
  <conditionalFormatting sqref="D10">
    <cfRule type="cellIs" dxfId="9" priority="11" operator="lessThanOrEqual">
      <formula>D1048535</formula>
    </cfRule>
  </conditionalFormatting>
  <conditionalFormatting sqref="D45">
    <cfRule type="cellIs" dxfId="8" priority="10" operator="lessThanOrEqual">
      <formula>$D$10</formula>
    </cfRule>
  </conditionalFormatting>
  <conditionalFormatting sqref="D49">
    <cfRule type="cellIs" dxfId="7" priority="1" operator="greaterThanOrEqual">
      <formula>6</formula>
    </cfRule>
    <cfRule type="cellIs" dxfId="6" priority="9" operator="lessThanOrEqual">
      <formula>5</formula>
    </cfRule>
  </conditionalFormatting>
  <conditionalFormatting sqref="D65">
    <cfRule type="cellIs" dxfId="5" priority="6" operator="greaterThanOrEqual">
      <formula>$D$64</formula>
    </cfRule>
    <cfRule type="cellIs" dxfId="4" priority="7" operator="lessThan">
      <formula>$D$64</formula>
    </cfRule>
  </conditionalFormatting>
  <conditionalFormatting sqref="D67">
    <cfRule type="cellIs" dxfId="3" priority="4" operator="greaterThanOrEqual">
      <formula>$D$66</formula>
    </cfRule>
    <cfRule type="cellIs" dxfId="2" priority="5" operator="lessThan">
      <formula>$D$66</formula>
    </cfRule>
  </conditionalFormatting>
  <conditionalFormatting sqref="D69">
    <cfRule type="cellIs" dxfId="1" priority="2" operator="greaterThan">
      <formula>SUM($D$68+50)</formula>
    </cfRule>
    <cfRule type="cellIs" dxfId="0" priority="3" operator="between">
      <formula>$D$68</formula>
      <formula>SUM($D$68+50)</formula>
    </cfRule>
  </conditionalFormatting>
  <dataValidations count="1">
    <dataValidation type="date" operator="greaterThanOrEqual" allowBlank="1" showInputMessage="1" showErrorMessage="1" error="Case date must be greater than or equaul to 4/18/11" sqref="D8">
      <formula1>40651</formula1>
    </dataValidation>
  </dataValidations>
  <hyperlinks>
    <hyperlink ref="C36" r:id="rId1"/>
  </hyperlinks>
  <printOptions horizontalCentered="1" verticalCentered="1"/>
  <pageMargins left="0" right="0" top="0" bottom="0" header="0" footer="0"/>
  <pageSetup scale="67"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73ee6767-ddcb-427f-bb1d-915dae3a026a">Forms and Worksheets</Category>
    <Mortgage_x0020_Type xmlns="73ee6767-ddcb-427f-bb1d-915dae3a026a">FHA</Mortgage_x0020_Type>
    <QC_x0020_Reviewed_x0020_Date xmlns="255b7cea-fdc6-434e-a7c4-efd71fecd49f">2020-05-11T04:00:00+00:00</QC_x0020_Reviewed_x0020_Date>
    <Revision_x0020_date xmlns="255b7cea-fdc6-434e-a7c4-efd71fecd49f">2020-05-01T04:00:00+00:00</Revision_x0020_date>
    <Description0 xmlns="255b7cea-fdc6-434e-a7c4-efd71fecd4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DF7FADF823FB43AF3B6590E4A9DC3D" ma:contentTypeVersion="6" ma:contentTypeDescription="Create a new document." ma:contentTypeScope="" ma:versionID="52f3b39dbd59bd7fc4cc0e3b58127854">
  <xsd:schema xmlns:xsd="http://www.w3.org/2001/XMLSchema" xmlns:xs="http://www.w3.org/2001/XMLSchema" xmlns:p="http://schemas.microsoft.com/office/2006/metadata/properties" xmlns:ns2="73ee6767-ddcb-427f-bb1d-915dae3a026a" xmlns:ns3="255b7cea-fdc6-434e-a7c4-efd71fecd49f" targetNamespace="http://schemas.microsoft.com/office/2006/metadata/properties" ma:root="true" ma:fieldsID="fef0f6d0b429555934e4b163cd9ddcda" ns2:_="" ns3:_="">
    <xsd:import namespace="73ee6767-ddcb-427f-bb1d-915dae3a026a"/>
    <xsd:import namespace="255b7cea-fdc6-434e-a7c4-efd71fecd49f"/>
    <xsd:element name="properties">
      <xsd:complexType>
        <xsd:sequence>
          <xsd:element name="documentManagement">
            <xsd:complexType>
              <xsd:all>
                <xsd:element ref="ns2:Category"/>
                <xsd:element ref="ns2:Mortgage_x0020_Type"/>
                <xsd:element ref="ns3:Description0" minOccurs="0"/>
                <xsd:element ref="ns3:Revision_x0020_date" minOccurs="0"/>
                <xsd:element ref="ns3:QC_x0020_Review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ee6767-ddcb-427f-bb1d-915dae3a026a" elementFormDefault="qualified">
    <xsd:import namespace="http://schemas.microsoft.com/office/2006/documentManagement/types"/>
    <xsd:import namespace="http://schemas.microsoft.com/office/infopath/2007/PartnerControls"/>
    <xsd:element name="Category" ma:index="2" ma:displayName="Category" ma:format="Dropdown" ma:internalName="Category">
      <xsd:simpleType>
        <xsd:restriction base="dms:Choice">
          <xsd:enumeration value="All"/>
          <xsd:enumeration value="Compliance"/>
          <xsd:enumeration value="Operations Updates"/>
          <xsd:enumeration value="General"/>
          <xsd:enumeration value="Guidelines and Matrices"/>
          <xsd:enumeration value="Forms and Worksheets"/>
          <xsd:enumeration value="Policies and Procedures"/>
        </xsd:restriction>
      </xsd:simpleType>
    </xsd:element>
    <xsd:element name="Mortgage_x0020_Type" ma:index="3" ma:displayName="Mortgage Type" ma:format="Dropdown" ma:internalName="Mortgage_x0020_Type">
      <xsd:simpleType>
        <xsd:restriction base="dms:Choice">
          <xsd:enumeration value="All"/>
          <xsd:enumeration value="Conventional"/>
          <xsd:enumeration value="FHA"/>
          <xsd:enumeration value="Jumbo"/>
          <xsd:enumeration value="RD/USDA"/>
          <xsd:enumeration value="VA"/>
        </xsd:restriction>
      </xsd:simpleType>
    </xsd:element>
  </xsd:schema>
  <xsd:schema xmlns:xsd="http://www.w3.org/2001/XMLSchema" xmlns:xs="http://www.w3.org/2001/XMLSchema" xmlns:dms="http://schemas.microsoft.com/office/2006/documentManagement/types" xmlns:pc="http://schemas.microsoft.com/office/infopath/2007/PartnerControls" targetNamespace="255b7cea-fdc6-434e-a7c4-efd71fecd49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xsd:simpleType>
        <xsd:restriction base="dms:Text">
          <xsd:maxLength value="255"/>
        </xsd:restriction>
      </xsd:simpleType>
    </xsd:element>
    <xsd:element name="Revision_x0020_date" ma:index="5" nillable="true" ma:displayName="Revision date" ma:format="DateOnly" ma:internalName="Revision_x0020_date">
      <xsd:simpleType>
        <xsd:restriction base="dms:DateTime"/>
      </xsd:simpleType>
    </xsd:element>
    <xsd:element name="QC_x0020_Reviewed_x0020_Date" ma:index="13" nillable="true" ma:displayName="QC Reviewed Date" ma:format="DateOnly" ma:internalName="QC_x0020_Review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8FDA7-9ABE-4846-B7D4-584E5D132F7B}">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3ee6767-ddcb-427f-bb1d-915dae3a026a"/>
    <ds:schemaRef ds:uri="http://purl.org/dc/terms/"/>
    <ds:schemaRef ds:uri="255b7cea-fdc6-434e-a7c4-efd71fecd49f"/>
    <ds:schemaRef ds:uri="http://www.w3.org/XML/1998/namespace"/>
    <ds:schemaRef ds:uri="http://purl.org/dc/dcmitype/"/>
  </ds:schemaRefs>
</ds:datastoreItem>
</file>

<file path=customXml/itemProps2.xml><?xml version="1.0" encoding="utf-8"?>
<ds:datastoreItem xmlns:ds="http://schemas.openxmlformats.org/officeDocument/2006/customXml" ds:itemID="{CEE70963-459F-45A4-8A81-5F1413EFC13F}">
  <ds:schemaRefs>
    <ds:schemaRef ds:uri="http://schemas.microsoft.com/sharepoint/v3/contenttype/forms"/>
  </ds:schemaRefs>
</ds:datastoreItem>
</file>

<file path=customXml/itemProps3.xml><?xml version="1.0" encoding="utf-8"?>
<ds:datastoreItem xmlns:ds="http://schemas.openxmlformats.org/officeDocument/2006/customXml" ds:itemID="{0D60DD94-BCDD-4C34-954D-ADA59A86A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ee6767-ddcb-427f-bb1d-915dae3a026a"/>
    <ds:schemaRef ds:uri="255b7cea-fdc6-434e-a7c4-efd71fecd4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Primary Residence and 2nd Homes</vt:lpstr>
      <vt:lpstr>Investment Properties</vt:lpstr>
      <vt:lpstr>'Investment Properties'!Print_Area</vt:lpstr>
      <vt:lpstr>'Primary Residence and 2nd Homes'!Print_Area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Streamline Max Mtg Worksheet</dc:title>
  <dc:creator>Bruce Carr</dc:creator>
  <cp:lastModifiedBy>JohnDoe</cp:lastModifiedBy>
  <cp:lastPrinted>2019-10-04T14:09:49Z</cp:lastPrinted>
  <dcterms:created xsi:type="dcterms:W3CDTF">2010-11-17T16:06:06Z</dcterms:created>
  <dcterms:modified xsi:type="dcterms:W3CDTF">2020-07-10T15:16:28Z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0x01010089DF7FADF823FB43AF3B6590E4A9DC3D</vt:lpwstr>
  </property>
</Properties>
</file>